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Izvršenje proračuna\2025\Godišnje izvršenje proračuna\"/>
    </mc:Choice>
  </mc:AlternateContent>
  <xr:revisionPtr revIDLastSave="0" documentId="13_ncr:1_{629AA60F-4010-42F2-B66F-0BB653E4AC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" r:id="rId1"/>
    <sheet name=" Račun prihoda i rashoda-ekon.k" sheetId="10" r:id="rId2"/>
    <sheet name="Račun financiranja prema ek.kla" sheetId="6" r:id="rId3"/>
    <sheet name="Rashodi prema funkcijskoj kl" sheetId="5" r:id="rId4"/>
    <sheet name="Račun financiranja prema izvori" sheetId="9" r:id="rId5"/>
    <sheet name="Rashodi prema izvorima finan" sheetId="11" r:id="rId6"/>
    <sheet name="POSEBNI DIO" sheetId="13" r:id="rId7"/>
  </sheets>
  <definedNames>
    <definedName name="_xlnm.Print_Area" localSheetId="1">' Račun prihoda i rashoda-ekon.k'!$B$1:$K$140</definedName>
    <definedName name="_xlnm.Print_Area" localSheetId="6">'POSEBNI DIO'!$A$1:$G$234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3" l="1"/>
  <c r="E6" i="13" s="1"/>
  <c r="D23" i="11"/>
  <c r="H56" i="10"/>
  <c r="E85" i="13"/>
  <c r="G177" i="13"/>
  <c r="G185" i="13"/>
  <c r="E176" i="13"/>
  <c r="E177" i="13"/>
  <c r="F176" i="13"/>
  <c r="F178" i="13"/>
  <c r="F177" i="13" s="1"/>
  <c r="F179" i="13"/>
  <c r="F183" i="13"/>
  <c r="G21" i="13"/>
  <c r="G129" i="13"/>
  <c r="F83" i="13"/>
  <c r="F210" i="13"/>
  <c r="F209" i="13" s="1"/>
  <c r="F208" i="13" s="1"/>
  <c r="F201" i="13"/>
  <c r="F203" i="13"/>
  <c r="F205" i="13"/>
  <c r="F192" i="13"/>
  <c r="F196" i="13"/>
  <c r="F195" i="13" s="1"/>
  <c r="F194" i="13" s="1"/>
  <c r="F186" i="13"/>
  <c r="F22" i="13"/>
  <c r="F20" i="13"/>
  <c r="E86" i="13"/>
  <c r="E199" i="13"/>
  <c r="E194" i="13"/>
  <c r="E137" i="13"/>
  <c r="E136" i="13" s="1"/>
  <c r="F82" i="13"/>
  <c r="E208" i="13"/>
  <c r="E34" i="13"/>
  <c r="E20" i="13"/>
  <c r="E215" i="13"/>
  <c r="E55" i="13"/>
  <c r="F172" i="13"/>
  <c r="F168" i="13"/>
  <c r="F165" i="13"/>
  <c r="F163" i="13"/>
  <c r="F161" i="13"/>
  <c r="E159" i="13"/>
  <c r="E158" i="13" s="1"/>
  <c r="F49" i="13"/>
  <c r="F48" i="13" s="1"/>
  <c r="G48" i="13" s="1"/>
  <c r="F46" i="13"/>
  <c r="F39" i="13"/>
  <c r="F36" i="13"/>
  <c r="F35" i="13" s="1"/>
  <c r="G35" i="13" s="1"/>
  <c r="F156" i="13"/>
  <c r="F155" i="13"/>
  <c r="G155" i="13" s="1"/>
  <c r="F151" i="13"/>
  <c r="F149" i="13"/>
  <c r="F142" i="13"/>
  <c r="F138" i="13"/>
  <c r="F137" i="13" s="1"/>
  <c r="G137" i="13" s="1"/>
  <c r="E22" i="13"/>
  <c r="F224" i="13"/>
  <c r="F220" i="13"/>
  <c r="F217" i="13"/>
  <c r="E214" i="13"/>
  <c r="F31" i="13"/>
  <c r="F27" i="13"/>
  <c r="E25" i="13"/>
  <c r="F120" i="13"/>
  <c r="F118" i="13"/>
  <c r="F108" i="13"/>
  <c r="F101" i="13"/>
  <c r="F97" i="13"/>
  <c r="F94" i="13"/>
  <c r="F92" i="13"/>
  <c r="F88" i="13"/>
  <c r="F79" i="13"/>
  <c r="F78" i="13" s="1"/>
  <c r="G78" i="13" s="1"/>
  <c r="F73" i="13"/>
  <c r="E73" i="13"/>
  <c r="F67" i="13"/>
  <c r="E67" i="13"/>
  <c r="F63" i="13"/>
  <c r="E63" i="13"/>
  <c r="F60" i="13"/>
  <c r="F56" i="13"/>
  <c r="G56" i="13" s="1"/>
  <c r="E54" i="13"/>
  <c r="F18" i="13"/>
  <c r="E18" i="13"/>
  <c r="F16" i="13"/>
  <c r="E16" i="13"/>
  <c r="F13" i="13"/>
  <c r="E13" i="13"/>
  <c r="F11" i="13"/>
  <c r="E11" i="13"/>
  <c r="H15" i="1"/>
  <c r="H12" i="1"/>
  <c r="H9" i="1"/>
  <c r="I70" i="10"/>
  <c r="I92" i="10"/>
  <c r="I132" i="10"/>
  <c r="I131" i="10" s="1"/>
  <c r="I112" i="10"/>
  <c r="I109" i="10" s="1"/>
  <c r="I110" i="10"/>
  <c r="I128" i="10"/>
  <c r="I126" i="10"/>
  <c r="I124" i="10"/>
  <c r="I117" i="10"/>
  <c r="I103" i="10"/>
  <c r="I102" i="10" s="1"/>
  <c r="I94" i="10"/>
  <c r="I82" i="10"/>
  <c r="I75" i="10"/>
  <c r="I71" i="10"/>
  <c r="I66" i="10"/>
  <c r="I64" i="10"/>
  <c r="I59" i="10"/>
  <c r="I15" i="10"/>
  <c r="I17" i="10"/>
  <c r="I21" i="10"/>
  <c r="I20" i="10"/>
  <c r="I25" i="10"/>
  <c r="I24" i="10" s="1"/>
  <c r="I29" i="10"/>
  <c r="I31" i="10"/>
  <c r="I36" i="10"/>
  <c r="I44" i="10"/>
  <c r="D11" i="5"/>
  <c r="B11" i="5"/>
  <c r="B10" i="5" s="1"/>
  <c r="F12" i="1"/>
  <c r="F9" i="1"/>
  <c r="F15" i="1" s="1"/>
  <c r="F185" i="13" l="1"/>
  <c r="G194" i="13"/>
  <c r="G208" i="13"/>
  <c r="G209" i="13"/>
  <c r="G20" i="13"/>
  <c r="G195" i="13"/>
  <c r="G138" i="13"/>
  <c r="F200" i="13"/>
  <c r="G200" i="13" s="1"/>
  <c r="F59" i="13"/>
  <c r="F87" i="13"/>
  <c r="G87" i="13" s="1"/>
  <c r="E198" i="13"/>
  <c r="E24" i="13"/>
  <c r="F216" i="13"/>
  <c r="G216" i="13" s="1"/>
  <c r="E15" i="13"/>
  <c r="F38" i="13"/>
  <c r="G38" i="13" s="1"/>
  <c r="F160" i="13"/>
  <c r="G160" i="13" s="1"/>
  <c r="F167" i="13"/>
  <c r="G167" i="13" s="1"/>
  <c r="F141" i="13"/>
  <c r="G141" i="13" s="1"/>
  <c r="E10" i="13"/>
  <c r="F10" i="13"/>
  <c r="F15" i="13"/>
  <c r="F26" i="13"/>
  <c r="F96" i="13"/>
  <c r="G96" i="13" s="1"/>
  <c r="I28" i="10"/>
  <c r="I12" i="10"/>
  <c r="I11" i="10" s="1"/>
  <c r="I10" i="10" s="1"/>
  <c r="I116" i="10"/>
  <c r="I108" i="10" s="1"/>
  <c r="H108" i="10"/>
  <c r="I58" i="10"/>
  <c r="E36" i="11"/>
  <c r="E34" i="11"/>
  <c r="E31" i="11"/>
  <c r="E28" i="11"/>
  <c r="E26" i="11"/>
  <c r="E24" i="11"/>
  <c r="E19" i="11"/>
  <c r="E17" i="11"/>
  <c r="E14" i="11"/>
  <c r="E11" i="11"/>
  <c r="E9" i="11"/>
  <c r="E7" i="11"/>
  <c r="G38" i="11"/>
  <c r="C7" i="11"/>
  <c r="C9" i="11"/>
  <c r="C11" i="11"/>
  <c r="C14" i="11"/>
  <c r="C17" i="11"/>
  <c r="C19" i="11"/>
  <c r="C24" i="11"/>
  <c r="C26" i="11"/>
  <c r="C23" i="11" s="1"/>
  <c r="C28" i="11"/>
  <c r="C31" i="11"/>
  <c r="C34" i="11"/>
  <c r="C36" i="11"/>
  <c r="G132" i="10"/>
  <c r="G131" i="10" s="1"/>
  <c r="G128" i="10"/>
  <c r="G126" i="10"/>
  <c r="G124" i="10"/>
  <c r="G117" i="10"/>
  <c r="G116" i="10" s="1"/>
  <c r="G112" i="10"/>
  <c r="G109" i="10" s="1"/>
  <c r="G103" i="10"/>
  <c r="G102" i="10" s="1"/>
  <c r="G94" i="10"/>
  <c r="G82" i="10"/>
  <c r="G75" i="10"/>
  <c r="G71" i="10"/>
  <c r="G66" i="10"/>
  <c r="G64" i="10"/>
  <c r="G59" i="10"/>
  <c r="G50" i="10"/>
  <c r="G48" i="10"/>
  <c r="G44" i="10"/>
  <c r="G43" i="10" s="1"/>
  <c r="G40" i="10"/>
  <c r="G37" i="10"/>
  <c r="G31" i="10"/>
  <c r="G29" i="10"/>
  <c r="G28" i="10" s="1"/>
  <c r="G25" i="10"/>
  <c r="G24" i="10" s="1"/>
  <c r="G21" i="10"/>
  <c r="G20" i="10" s="1"/>
  <c r="G17" i="10"/>
  <c r="G15" i="10"/>
  <c r="G13" i="10"/>
  <c r="I15" i="1"/>
  <c r="J10" i="1"/>
  <c r="J13" i="1"/>
  <c r="J14" i="1"/>
  <c r="C6" i="11" l="1"/>
  <c r="F199" i="13"/>
  <c r="G199" i="13" s="1"/>
  <c r="F25" i="13"/>
  <c r="G25" i="13" s="1"/>
  <c r="G26" i="13"/>
  <c r="F55" i="13"/>
  <c r="G59" i="13"/>
  <c r="G176" i="13"/>
  <c r="F214" i="13"/>
  <c r="G214" i="13" s="1"/>
  <c r="F86" i="13"/>
  <c r="G86" i="13" s="1"/>
  <c r="F9" i="13"/>
  <c r="F8" i="13" s="1"/>
  <c r="F34" i="13"/>
  <c r="F136" i="13"/>
  <c r="G136" i="13" s="1"/>
  <c r="F215" i="13"/>
  <c r="G215" i="13" s="1"/>
  <c r="E9" i="13"/>
  <c r="E8" i="13" s="1"/>
  <c r="E7" i="13" s="1"/>
  <c r="F159" i="13"/>
  <c r="G159" i="13" s="1"/>
  <c r="G47" i="10"/>
  <c r="G46" i="10" s="1"/>
  <c r="H57" i="10"/>
  <c r="I57" i="10"/>
  <c r="I56" i="10" s="1"/>
  <c r="G58" i="10"/>
  <c r="G12" i="10"/>
  <c r="G36" i="10"/>
  <c r="G70" i="10"/>
  <c r="G108" i="10"/>
  <c r="E23" i="11"/>
  <c r="E6" i="11"/>
  <c r="G8" i="11"/>
  <c r="G10" i="11"/>
  <c r="G12" i="11"/>
  <c r="G13" i="11"/>
  <c r="G15" i="11"/>
  <c r="G16" i="11"/>
  <c r="G18" i="11"/>
  <c r="G20" i="11"/>
  <c r="G27" i="11"/>
  <c r="G29" i="11"/>
  <c r="G30" i="11"/>
  <c r="G32" i="11"/>
  <c r="G33" i="11"/>
  <c r="G35" i="11"/>
  <c r="G37" i="11"/>
  <c r="G25" i="11"/>
  <c r="F198" i="13" l="1"/>
  <c r="G198" i="13" s="1"/>
  <c r="F24" i="13"/>
  <c r="G24" i="13" s="1"/>
  <c r="G34" i="13"/>
  <c r="F54" i="13"/>
  <c r="G54" i="13" s="1"/>
  <c r="G55" i="13"/>
  <c r="G8" i="13"/>
  <c r="F85" i="13"/>
  <c r="G85" i="13" s="1"/>
  <c r="F158" i="13"/>
  <c r="G158" i="13" s="1"/>
  <c r="G11" i="10"/>
  <c r="G10" i="10" s="1"/>
  <c r="G57" i="10"/>
  <c r="G56" i="10" s="1"/>
  <c r="F7" i="13" l="1"/>
  <c r="G7" i="13" s="1"/>
  <c r="F53" i="13"/>
  <c r="G53" i="13" s="1"/>
  <c r="F6" i="13" l="1"/>
  <c r="J46" i="10"/>
  <c r="K46" i="10"/>
  <c r="H46" i="10"/>
  <c r="G6" i="13" l="1"/>
  <c r="F12" i="5"/>
  <c r="E12" i="5"/>
  <c r="I10" i="1"/>
  <c r="I13" i="1"/>
  <c r="I14" i="1"/>
  <c r="J123" i="10"/>
  <c r="J60" i="10"/>
  <c r="J62" i="10"/>
  <c r="J63" i="10"/>
  <c r="J65" i="10"/>
  <c r="J67" i="10"/>
  <c r="J72" i="10"/>
  <c r="J73" i="10"/>
  <c r="J74" i="10"/>
  <c r="J76" i="10"/>
  <c r="J77" i="10"/>
  <c r="J78" i="10"/>
  <c r="J79" i="10"/>
  <c r="J80" i="10"/>
  <c r="J83" i="10"/>
  <c r="J84" i="10"/>
  <c r="J85" i="10"/>
  <c r="J86" i="10"/>
  <c r="J88" i="10"/>
  <c r="J89" i="10"/>
  <c r="J90" i="10"/>
  <c r="J91" i="10"/>
  <c r="J95" i="10"/>
  <c r="J96" i="10"/>
  <c r="J97" i="10"/>
  <c r="J98" i="10"/>
  <c r="J100" i="10"/>
  <c r="J104" i="10"/>
  <c r="J113" i="10"/>
  <c r="J118" i="10"/>
  <c r="J127" i="10"/>
  <c r="J133" i="10"/>
  <c r="J14" i="10"/>
  <c r="J18" i="10"/>
  <c r="J22" i="10"/>
  <c r="J26" i="10"/>
  <c r="J30" i="10"/>
  <c r="J33" i="10"/>
  <c r="J38" i="10"/>
  <c r="J39" i="10"/>
  <c r="J41" i="10"/>
  <c r="J45" i="10"/>
  <c r="I12" i="1" l="1"/>
  <c r="I9" i="1"/>
  <c r="D10" i="5" l="1"/>
  <c r="E10" i="5" s="1"/>
  <c r="E11" i="5"/>
  <c r="J126" i="10" l="1"/>
  <c r="J64" i="10" l="1"/>
  <c r="J94" i="10"/>
  <c r="K102" i="10"/>
  <c r="J71" i="10"/>
  <c r="K131" i="10"/>
  <c r="J75" i="10"/>
  <c r="K109" i="10"/>
  <c r="J112" i="10"/>
  <c r="J82" i="10"/>
  <c r="J132" i="10"/>
  <c r="J103" i="10"/>
  <c r="J117" i="10"/>
  <c r="J59" i="10"/>
  <c r="J66" i="10"/>
  <c r="J131" i="10" l="1"/>
  <c r="K70" i="10"/>
  <c r="J102" i="10"/>
  <c r="J109" i="10"/>
  <c r="J70" i="10"/>
  <c r="J116" i="10"/>
  <c r="K116" i="10"/>
  <c r="J58" i="10"/>
  <c r="K58" i="10"/>
  <c r="J29" i="10"/>
  <c r="D7" i="11"/>
  <c r="F8" i="11"/>
  <c r="D9" i="11"/>
  <c r="G9" i="11" s="1"/>
  <c r="F10" i="11"/>
  <c r="D11" i="11"/>
  <c r="F12" i="11"/>
  <c r="F13" i="11"/>
  <c r="D14" i="11"/>
  <c r="F15" i="11"/>
  <c r="F16" i="11"/>
  <c r="D17" i="11"/>
  <c r="F18" i="11"/>
  <c r="D19" i="11"/>
  <c r="G19" i="11" s="1"/>
  <c r="F20" i="11"/>
  <c r="D24" i="11"/>
  <c r="G24" i="11"/>
  <c r="F25" i="11"/>
  <c r="D26" i="11"/>
  <c r="G26" i="11"/>
  <c r="F27" i="11"/>
  <c r="D28" i="11"/>
  <c r="G28" i="11" s="1"/>
  <c r="F29" i="11"/>
  <c r="F30" i="11"/>
  <c r="D31" i="11"/>
  <c r="F32" i="11"/>
  <c r="F33" i="11"/>
  <c r="D34" i="11"/>
  <c r="G34" i="11" s="1"/>
  <c r="F35" i="11"/>
  <c r="D36" i="11"/>
  <c r="G36" i="11" s="1"/>
  <c r="F37" i="11"/>
  <c r="G7" i="11" l="1"/>
  <c r="D6" i="11"/>
  <c r="F31" i="11"/>
  <c r="G31" i="11"/>
  <c r="G14" i="11"/>
  <c r="G17" i="11"/>
  <c r="G11" i="11"/>
  <c r="J40" i="10"/>
  <c r="J17" i="10"/>
  <c r="K20" i="10"/>
  <c r="J31" i="10"/>
  <c r="J13" i="10"/>
  <c r="J37" i="10"/>
  <c r="K43" i="10"/>
  <c r="K24" i="10"/>
  <c r="K12" i="10"/>
  <c r="J43" i="10"/>
  <c r="J44" i="10"/>
  <c r="J24" i="10"/>
  <c r="J25" i="10"/>
  <c r="J20" i="10"/>
  <c r="J21" i="10"/>
  <c r="K108" i="10"/>
  <c r="J108" i="10"/>
  <c r="J57" i="10"/>
  <c r="K57" i="10"/>
  <c r="F19" i="11"/>
  <c r="F14" i="11"/>
  <c r="G6" i="11"/>
  <c r="F36" i="11"/>
  <c r="F34" i="11"/>
  <c r="F28" i="11"/>
  <c r="F23" i="11"/>
  <c r="F26" i="11"/>
  <c r="F24" i="11"/>
  <c r="F17" i="11"/>
  <c r="F11" i="11"/>
  <c r="F9" i="11"/>
  <c r="F7" i="11"/>
  <c r="K28" i="10" l="1"/>
  <c r="J36" i="10"/>
  <c r="J28" i="10"/>
  <c r="K36" i="10"/>
  <c r="J12" i="10"/>
  <c r="F6" i="11"/>
  <c r="G23" i="11"/>
  <c r="H11" i="10"/>
  <c r="H10" i="10" s="1"/>
  <c r="J10" i="10" l="1"/>
  <c r="J11" i="10"/>
  <c r="K10" i="10"/>
  <c r="K11" i="10"/>
  <c r="G12" i="1"/>
  <c r="J12" i="1" s="1"/>
  <c r="C11" i="5" l="1"/>
  <c r="C10" i="5" l="1"/>
  <c r="F10" i="5" s="1"/>
  <c r="F11" i="5"/>
  <c r="G9" i="1"/>
  <c r="J9" i="1" l="1"/>
  <c r="G15" i="1"/>
  <c r="J15" i="1" s="1"/>
  <c r="K56" i="10"/>
  <c r="J56" i="10" l="1"/>
</calcChain>
</file>

<file path=xl/sharedStrings.xml><?xml version="1.0" encoding="utf-8"?>
<sst xmlns="http://schemas.openxmlformats.org/spreadsheetml/2006/main" count="502" uniqueCount="245">
  <si>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</si>
  <si>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</si>
  <si>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</si>
  <si>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</si>
  <si>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</si>
  <si>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</si>
  <si>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</si>
  <si>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 xml:space="preserve">A. RAČUN PRIHODA I RASHODA </t>
  </si>
  <si>
    <t>Razred</t>
  </si>
  <si>
    <t>Skupina</t>
  </si>
  <si>
    <t>Izvor</t>
  </si>
  <si>
    <t>Opći prihodi i primici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</si>
  <si>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</si>
  <si>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</si>
  <si>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</si>
  <si>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</si>
  <si>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</si>
  <si>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</si>
  <si>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</si>
  <si>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</si>
  <si>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</si>
  <si>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</si>
  <si>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</si>
  <si>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</si>
  <si>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</si>
  <si>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</si>
  <si>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</si>
  <si>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</si>
  <si>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</si>
  <si>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</si>
  <si>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</si>
  <si>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Ostale pomoći</t>
  </si>
  <si>
    <t>Rashodi za nabavu proizvedene dugotrajne imovine</t>
  </si>
  <si>
    <t>Naziv</t>
  </si>
  <si>
    <t>Pomoći EU</t>
  </si>
  <si>
    <t>Prihodi od imovine</t>
  </si>
  <si>
    <t>Kazne, upravne mjere i ostali prihodi</t>
  </si>
  <si>
    <t>Prihodi za posebne namjene</t>
  </si>
  <si>
    <t>Decentralizirana sredstva</t>
  </si>
  <si>
    <t>Financijski rashodi</t>
  </si>
  <si>
    <t>Donacije</t>
  </si>
  <si>
    <t>074 Službe javnog zdravstva</t>
  </si>
  <si>
    <t>07 Zdravstvo</t>
  </si>
  <si>
    <t>Izvor financiranja 051</t>
  </si>
  <si>
    <t>Izvor financiranja 43</t>
  </si>
  <si>
    <t xml:space="preserve">Rashodi za dodatna ulaganja </t>
  </si>
  <si>
    <t>Izvor financiranja 44</t>
  </si>
  <si>
    <t>Izvor financiranja 31</t>
  </si>
  <si>
    <t>Ostali prihodi</t>
  </si>
  <si>
    <t>Plaće za redovan rad</t>
  </si>
  <si>
    <t>Plaće za prekovremeni rad</t>
  </si>
  <si>
    <t>Plaće za posebne uvjete rada</t>
  </si>
  <si>
    <t>Ostali rashodi za zaposlene</t>
  </si>
  <si>
    <t>Službena putovanja</t>
  </si>
  <si>
    <t>Stručno usavršavanje zaposlenika</t>
  </si>
  <si>
    <t>Uredska oprema i namještaj</t>
  </si>
  <si>
    <t>Komunikacijska oprema</t>
  </si>
  <si>
    <t>Medicinska i laboratorijska oprema</t>
  </si>
  <si>
    <t>Instrumenti, uređaji i strojevi</t>
  </si>
  <si>
    <t>Knjige</t>
  </si>
  <si>
    <t>Materijal i sirovine</t>
  </si>
  <si>
    <t>Energija</t>
  </si>
  <si>
    <t>Sitan inventar i autogume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</si>
  <si>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</si>
  <si>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</si>
  <si>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</si>
  <si>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</si>
  <si>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</si>
  <si>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Ostale usluge</t>
  </si>
  <si>
    <t>Premije osiguranja</t>
  </si>
  <si>
    <t>Pristojbe i naknade</t>
  </si>
  <si>
    <t>Troškovi sudskih postupaka</t>
  </si>
  <si>
    <t>Licence</t>
  </si>
  <si>
    <t>Ostali nespomenuti rashodi poslovanja</t>
  </si>
  <si>
    <t>Prihodi od pruženih usluga</t>
  </si>
  <si>
    <t>Dodatna ulaganja na građevinskim objektima</t>
  </si>
  <si>
    <t>Nematerijalna imovina</t>
  </si>
  <si>
    <t>Postrojenja i oprema</t>
  </si>
  <si>
    <t>Uređaji, strojevi i ostala oprema za ostale namjene</t>
  </si>
  <si>
    <t>Plaće  (Bruto)</t>
  </si>
  <si>
    <t>Doprinosi za obvezno zdravstveno osiguranje</t>
  </si>
  <si>
    <t>Doprinosi na plaće</t>
  </si>
  <si>
    <t>Naknade troškova zaposlenima</t>
  </si>
  <si>
    <t>Naknade za prijevoz, rad na terenu i odvojeni život</t>
  </si>
  <si>
    <t>Rashodi za materijal i energiju</t>
  </si>
  <si>
    <t>Uredski materijal i ostali materijalni rashodi</t>
  </si>
  <si>
    <t>Izvor financiranja 61</t>
  </si>
  <si>
    <t>Knjige, umjetnička djela i ostale izložb. vrijednosti</t>
  </si>
  <si>
    <t>Nematerijalna proizvedena imovina</t>
  </si>
  <si>
    <t>Ulaganje u računalne programe</t>
  </si>
  <si>
    <t>Dodatna ulaganja na prijevoznim sredstvima</t>
  </si>
  <si>
    <t>Dodatna ulaganja na postrojenjima i opremi</t>
  </si>
  <si>
    <t>Oprema za održavanje i zaštitu</t>
  </si>
  <si>
    <t>Prijevozna sredstva</t>
  </si>
  <si>
    <t>Prijevozna sredstva u cestovnom prometu</t>
  </si>
  <si>
    <t>Ostali financijski rashodi</t>
  </si>
  <si>
    <t>Bankarske usluge i usluge platnog prometa</t>
  </si>
  <si>
    <t>Rashodi za usluge</t>
  </si>
  <si>
    <t>Plaće (Bruto)</t>
  </si>
  <si>
    <t>Uredski materijal i ostali drugi materijali</t>
  </si>
  <si>
    <t>Službena radna i zaštitina odjeća</t>
  </si>
  <si>
    <t>Usluge telefona, pošte i prijevoza</t>
  </si>
  <si>
    <t>Usluge tek. I inv. Održavanja</t>
  </si>
  <si>
    <t>Zdravstvene i veterinarske usluge</t>
  </si>
  <si>
    <t xml:space="preserve">Naknade članovima UV </t>
  </si>
  <si>
    <t>Reprezentacija</t>
  </si>
  <si>
    <t>Članarine</t>
  </si>
  <si>
    <t>Službena radna i zaštitna odjeća</t>
  </si>
  <si>
    <t>Usluge tek. i inv. održavanja</t>
  </si>
  <si>
    <t>Materijal i dijelovi za tek. i inv. održavanje</t>
  </si>
  <si>
    <t>Izvor financiranja 71</t>
  </si>
  <si>
    <t>Izvor financiranja 52</t>
  </si>
  <si>
    <t>B. RAČUN FINANCIRANJA PREMA EKONOMSKOJ KLASIFIKACIJI</t>
  </si>
  <si>
    <t>B. RAČUN FINANCIRANJA PREMA IZVORIMA FINANCIRANJA</t>
  </si>
  <si>
    <t>Brojčana oznaka i naziv</t>
  </si>
  <si>
    <t>PRIMICI UKUPNO</t>
  </si>
  <si>
    <t>8 Namjenski primici od zaduživanja</t>
  </si>
  <si>
    <t xml:space="preserve">  81 Namjenski primici od zaduživanja</t>
  </si>
  <si>
    <t>IZDACI UKUPNO</t>
  </si>
  <si>
    <t>1 Opći prihodi i primici</t>
  </si>
  <si>
    <t xml:space="preserve">  11 Opći prihodi i primici</t>
  </si>
  <si>
    <t>3 Vlastiti prihodi</t>
  </si>
  <si>
    <t xml:space="preserve">  31 Vlastiti prihodi</t>
  </si>
  <si>
    <t>UKUPNO RASHODI</t>
  </si>
  <si>
    <t>Plaće za zaposlene</t>
  </si>
  <si>
    <t>Zatezne kamate</t>
  </si>
  <si>
    <t>Uređaji, strojevi i oprema za ostale namjene</t>
  </si>
  <si>
    <t>Kapitalne donacije</t>
  </si>
  <si>
    <t>Ostali nespomenuti prihodi</t>
  </si>
  <si>
    <t>Plaće (bruto)</t>
  </si>
  <si>
    <t>Usluge tekućeg i investicijskog održavanja</t>
  </si>
  <si>
    <t>Naknade za rad predstavničkih i izvršnih tijela</t>
  </si>
  <si>
    <t>Rashodi za dodatna ulaganja  na građevinskim objektima</t>
  </si>
  <si>
    <t>Službena zaštitina odjeća</t>
  </si>
  <si>
    <t>Doprinosi obv. zdravstveno</t>
  </si>
  <si>
    <t xml:space="preserve">Predsjednik Upravnog vijeća </t>
  </si>
  <si>
    <t xml:space="preserve">Zavoda za hitnu medicinu Međimurske županije </t>
  </si>
  <si>
    <t>Drago Starčević, dr. med.,</t>
  </si>
  <si>
    <t>spec. opće kirurgije</t>
  </si>
  <si>
    <t>INDEKS</t>
  </si>
  <si>
    <t>izvršenje / INDEKS</t>
  </si>
  <si>
    <t xml:space="preserve"> Drago Starčević, dr. med., spec. opće kirurgije</t>
  </si>
  <si>
    <t>Zavoda za hitnu medicinu Međimurske županije</t>
  </si>
  <si>
    <t xml:space="preserve">            Predsjednik Upravnog vijeća</t>
  </si>
  <si>
    <t>Rashodi za dodatna ulaganja na nefinancijskoj imovini</t>
  </si>
  <si>
    <t>Ostala oprema i uređaji</t>
  </si>
  <si>
    <t>Ostala prava (ulag. u tuđu imovinu)</t>
  </si>
  <si>
    <t xml:space="preserve">Negativne tečajne razlike </t>
  </si>
  <si>
    <t>Ostali rashodi poslovanja</t>
  </si>
  <si>
    <t>Usuge promidžbe informiranja</t>
  </si>
  <si>
    <t>Službena, radna i zaštitina odjeća</t>
  </si>
  <si>
    <t>Materijal i dijelovi za tekuće i investicijsko ulaganje</t>
  </si>
  <si>
    <t>Naknade za prijevoz, za rad na terenu i odvojen život</t>
  </si>
  <si>
    <t>Doprinosi za zapošljavanje osoba s inv.</t>
  </si>
  <si>
    <t>INDEKS**</t>
  </si>
  <si>
    <t>Prihodi od HZZO-a na temelju ugovornih obveza</t>
  </si>
  <si>
    <t>Prihodi iz nadležnog proračuna za financiranje rashoda za nabavu nefinancijske imovine</t>
  </si>
  <si>
    <t>Prihodi za financiranje rashoda poslovanja</t>
  </si>
  <si>
    <t>Prihodi iz nadležnog proračuna i od HZZO-a temeljem ugovornih odnosa</t>
  </si>
  <si>
    <t>Tekuće donacije</t>
  </si>
  <si>
    <t xml:space="preserve"> Prihodi od prodaje proizvoda i robe te pruženih usluga i prihodi od donacija</t>
  </si>
  <si>
    <t>Prihodi od upravnih i administrativnih pristojbi, pristojbi po posebnim propisima i naknada</t>
  </si>
  <si>
    <t>Kamate na oročena sredstva i depozite po viđenju</t>
  </si>
  <si>
    <t>Tekuće pomoći temeljem prijenosa EU sredstava</t>
  </si>
  <si>
    <t>Tekuće pomoći iz drž. proračuna pror. korisnicima</t>
  </si>
  <si>
    <t xml:space="preserve">Tekuće pomoći od ostalih subjekata unutar općeg proračuna </t>
  </si>
  <si>
    <t>Pomoći iz inozemstva i od subjekata unutar općeg proračuna</t>
  </si>
  <si>
    <t>Prihodi poslovanja</t>
  </si>
  <si>
    <t>UKUPNO PRIHODI</t>
  </si>
  <si>
    <t xml:space="preserve">IZVJEŠTAJ O PRIHODIMA I RASHODIMA PREMA EKONOMSKOJ KLASIFIKACIJI </t>
  </si>
  <si>
    <t xml:space="preserve"> RAČUN PRIHODA I RASHODA 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</si>
  <si>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</si>
  <si>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</si>
  <si>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</si>
  <si>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</si>
  <si>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</si>
  <si>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</si>
  <si>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</si>
  <si>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>B) SAŽETAK RAČUNA FINANCIRANJA</t>
  </si>
  <si>
    <t>TEKUĆI PLAN 2024.*</t>
  </si>
  <si>
    <t>71 Prihodi od nefinancijske imovine</t>
  </si>
  <si>
    <t>7 Prihodi od nefinanc. imovine i osiguranja</t>
  </si>
  <si>
    <t>61 Donacije</t>
  </si>
  <si>
    <t>6 Donacije</t>
  </si>
  <si>
    <t>52 Ostale pomoći</t>
  </si>
  <si>
    <t>51 Pomoći EU</t>
  </si>
  <si>
    <t>5 Pomoći</t>
  </si>
  <si>
    <t>44 Decentralizirana sredstva</t>
  </si>
  <si>
    <t>43 Prihodi za posebne namjene</t>
  </si>
  <si>
    <t>4 Prihodi za posebne namjene</t>
  </si>
  <si>
    <t>31 Vlastiti prihodi</t>
  </si>
  <si>
    <t>11 Opći prihodi i primici</t>
  </si>
  <si>
    <t>71 Prihodi od nefinancijske imovine i osiguranja</t>
  </si>
  <si>
    <t>7 Prihodi od nefinancijske imovine i osiguranja</t>
  </si>
  <si>
    <t>4  Prihodi za posebne namjene</t>
  </si>
  <si>
    <t xml:space="preserve">UKUPNO PRIHODI </t>
  </si>
  <si>
    <t>IZVJEŠTAJ O PRIHODIMA I RASHODIMA PREMA IZVORIMA FINANCIRANJA</t>
  </si>
  <si>
    <t>Pokriće manjka</t>
  </si>
  <si>
    <t>-</t>
  </si>
  <si>
    <t>Izvršenje 2024.</t>
  </si>
  <si>
    <t>OSTVARENJE / IZVRŠENJE 2024.</t>
  </si>
  <si>
    <t xml:space="preserve">OSTVARENJE/ IZVRŠENJE 
1.-12.2024. </t>
  </si>
  <si>
    <t>Izvršenje 1.-12. 2024.</t>
  </si>
  <si>
    <t>Prihodi od prodaje nefinancijske imovine</t>
  </si>
  <si>
    <t>Prihodi od prodaje proizvedene dugotrajne imovine</t>
  </si>
  <si>
    <t>Izvor financiranja 11</t>
  </si>
  <si>
    <t>Plaće u naravi</t>
  </si>
  <si>
    <t>Plaće</t>
  </si>
  <si>
    <t>Negativne tečajne razlike</t>
  </si>
  <si>
    <t>Kombi vozila</t>
  </si>
  <si>
    <t>Prihodi  od prodaje nefinancijske imovine i naknade s naslova osiguranja</t>
  </si>
  <si>
    <t>TEKUĆI PLAN 2025.*</t>
  </si>
  <si>
    <t xml:space="preserve">OSTVARENJE/ IZVRŠENJE 
1.-12.2025. </t>
  </si>
  <si>
    <t>5=4/2*100</t>
  </si>
  <si>
    <t>6=4/3*100</t>
  </si>
  <si>
    <t>IZVRŠENJE FINANCIJSKOG PLANA ZAVODA ZA HITNU MEDIICNU MEĐIMURSKE ŽUPANIJE ZA SIJEČANJ-PROSINAC 2025.</t>
  </si>
  <si>
    <t>IZVRŠENJE              1.- 12. 2024.</t>
  </si>
  <si>
    <t>TEKUĆI PLAN 2025.</t>
  </si>
  <si>
    <t>IZVRŠENJE                1.-12. 2025.</t>
  </si>
  <si>
    <t>pokriće manjka</t>
  </si>
  <si>
    <t>IZVRŠENJE  FINANCIJSKOG PLANA ZAVODA ZA HITNU MEDICINU MEĐIMURSKE ŽUPANIJE 
ZA SIJEČANJ-PROSINAC 2025.g.</t>
  </si>
  <si>
    <t>Tekući plan 2025.g</t>
  </si>
  <si>
    <t>IZVRŠENJE 1.-12. 2025.</t>
  </si>
  <si>
    <t xml:space="preserve">Medicinska i laboratorijska oprema </t>
  </si>
  <si>
    <t>Terenska vozila-zdravstvena</t>
  </si>
  <si>
    <t>Tekući financ. plan za 2025.g.</t>
  </si>
  <si>
    <t>OSTVARENJE / IZVRŠENJE 1-12.2024.</t>
  </si>
  <si>
    <t xml:space="preserve">OSTVARENJE / IZVRŠENJE 
1.-12.2024. </t>
  </si>
  <si>
    <t xml:space="preserve">OSTVARENJE/IZVRŠENJE 
1.-12.2025. </t>
  </si>
  <si>
    <t>Klasa: 400-01/26-01/2</t>
  </si>
  <si>
    <t>Urbroj: 2109-105-02-26-1</t>
  </si>
  <si>
    <t xml:space="preserve">IZVRŠENJE FINANCIJSKOG PLANA ZAVODA ZA HITNU MEDICINU MEĐIMURSKE ŽUPANIJE 
 ZA SIJEČANJ-PROSINAC 2025. </t>
  </si>
  <si>
    <t>Izmjene i dopune Plana za 2025.</t>
  </si>
  <si>
    <t>Izvršenje 2025.</t>
  </si>
  <si>
    <t>Izvršenje 1.-12. 2025.</t>
  </si>
  <si>
    <t>Zemljište</t>
  </si>
  <si>
    <t>Rashodi po osnovi utroška lijekova i potr. materijala</t>
  </si>
  <si>
    <t>Zdravstvo</t>
  </si>
  <si>
    <t>Rashodi za nabavu  neproizvedene dugotrajne imovine</t>
  </si>
  <si>
    <t>PROGRAM 1009</t>
  </si>
  <si>
    <t>Aktivnost A100901</t>
  </si>
  <si>
    <t>Aktivnost A100912</t>
  </si>
  <si>
    <t>Decentralizirane funkcije u zdravstvu (opći prihodi i primici, decentralizirana sredstva)</t>
  </si>
  <si>
    <t>Tisak</t>
  </si>
  <si>
    <r>
      <rPr>
        <sz val="12"/>
        <color rgb="FF000000"/>
        <rFont val="Arial"/>
        <family val="2"/>
        <charset val="238"/>
      </rPr>
      <t xml:space="preserve">Na temelju članka  76.-88. Zakona o proračunu (NN br. 144/21), te Pravilnika o polugodišnjem i godišnjem izvještaju o izvršenju proračuna i financijskog plana (NN 85/2023) Upravno vijeće Zavoda za hitnu medicinu Međimurske županije na svojoj 5. sjednici, dana 30. ožujka 2026. godine donosi                                                                </t>
    </r>
    <r>
      <rPr>
        <b/>
        <sz val="12"/>
        <color indexed="8"/>
        <rFont val="Arial"/>
        <family val="2"/>
        <charset val="238"/>
      </rPr>
      <t xml:space="preserve"> IZVRŠENJE FINANCIJSKOG PLANA ZAVODA ZA HITNU MEDICINU MEĐIMURSKE ŽUPANIJE 
SIJEČANJ - PROSINAC 2025. 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</si>
</sst>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rgb="FF000000"/>
      <name val="Arial"/>
      <family val="2"/>
      <charset val="238"/>
    </font>
    <font>
      <b/>
      <sz val="11"/>
      <name val="Times New Roman"/>
      <family val="1"/>
    </font>
    <font>
      <sz val="9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6C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6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 vertical="center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18" fillId="2" borderId="1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18" fillId="5" borderId="4" xfId="0" applyFont="1" applyFill="1" applyBorder="1" applyAlignment="1">
      <alignment horizontal="left" vertical="center" wrapText="1"/>
    </xf>
    <xf numFmtId="4" fontId="18" fillId="5" borderId="4" xfId="0" applyNumberFormat="1" applyFont="1" applyFill="1" applyBorder="1" applyAlignment="1">
      <alignment horizontal="right"/>
    </xf>
    <xf numFmtId="0" fontId="17" fillId="5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/>
    </xf>
    <xf numFmtId="0" fontId="6" fillId="7" borderId="4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18" fillId="5" borderId="3" xfId="0" applyNumberFormat="1" applyFont="1" applyFill="1" applyBorder="1" applyAlignment="1">
      <alignment horizontal="right"/>
    </xf>
    <xf numFmtId="4" fontId="6" fillId="5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6" borderId="4" xfId="0" applyNumberFormat="1" applyFont="1" applyFill="1" applyBorder="1" applyAlignment="1">
      <alignment horizontal="right"/>
    </xf>
    <xf numFmtId="4" fontId="6" fillId="7" borderId="3" xfId="0" applyNumberFormat="1" applyFont="1" applyFill="1" applyBorder="1" applyAlignment="1">
      <alignment horizontal="right"/>
    </xf>
    <xf numFmtId="4" fontId="2" fillId="0" borderId="0" xfId="0" applyNumberFormat="1" applyFont="1" applyAlignment="1">
      <alignment horizontal="center" vertical="center" wrapText="1"/>
    </xf>
    <xf numFmtId="4" fontId="6" fillId="7" borderId="4" xfId="0" applyNumberFormat="1" applyFont="1" applyFill="1" applyBorder="1" applyAlignment="1">
      <alignment horizontal="right"/>
    </xf>
    <xf numFmtId="0" fontId="3" fillId="0" borderId="3" xfId="0" applyFont="1" applyBorder="1" applyAlignment="1">
      <alignment wrapText="1"/>
    </xf>
    <xf numFmtId="0" fontId="19" fillId="0" borderId="0" xfId="0" applyFont="1" applyAlignment="1">
      <alignment horizontal="center" vertical="center"/>
    </xf>
    <xf numFmtId="0" fontId="16" fillId="0" borderId="0" xfId="0" applyFont="1" applyAlignment="1">
      <alignment vertical="top" wrapText="1"/>
    </xf>
    <xf numFmtId="1" fontId="0" fillId="0" borderId="3" xfId="0" applyNumberFormat="1" applyBorder="1"/>
    <xf numFmtId="4" fontId="19" fillId="0" borderId="3" xfId="0" applyNumberFormat="1" applyFont="1" applyBorder="1"/>
    <xf numFmtId="4" fontId="20" fillId="2" borderId="3" xfId="0" applyNumberFormat="1" applyFont="1" applyFill="1" applyBorder="1" applyAlignment="1">
      <alignment horizontal="right" wrapText="1"/>
    </xf>
    <xf numFmtId="0" fontId="9" fillId="2" borderId="3" xfId="0" quotePrefix="1" applyFont="1" applyFill="1" applyBorder="1" applyAlignment="1">
      <alignment horizontal="left" vertical="center" wrapText="1"/>
    </xf>
    <xf numFmtId="4" fontId="21" fillId="2" borderId="3" xfId="0" applyNumberFormat="1" applyFont="1" applyFill="1" applyBorder="1" applyAlignment="1">
      <alignment horizontal="right"/>
    </xf>
    <xf numFmtId="0" fontId="11" fillId="2" borderId="3" xfId="0" quotePrefix="1" applyFont="1" applyFill="1" applyBorder="1" applyAlignment="1">
      <alignment horizontal="left" vertical="center" wrapText="1"/>
    </xf>
    <xf numFmtId="0" fontId="11" fillId="2" borderId="3" xfId="0" quotePrefix="1" applyFont="1" applyFill="1" applyBorder="1" applyAlignment="1">
      <alignment horizontal="left" vertical="center"/>
    </xf>
    <xf numFmtId="4" fontId="20" fillId="2" borderId="3" xfId="0" applyNumberFormat="1" applyFont="1" applyFill="1" applyBorder="1" applyAlignment="1">
      <alignment horizontal="right"/>
    </xf>
    <xf numFmtId="4" fontId="21" fillId="2" borderId="3" xfId="0" applyNumberFormat="1" applyFont="1" applyFill="1" applyBorder="1" applyAlignment="1">
      <alignment horizontal="right" wrapText="1"/>
    </xf>
    <xf numFmtId="0" fontId="22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9" fillId="0" borderId="0" xfId="0" applyFont="1"/>
    <xf numFmtId="4" fontId="23" fillId="0" borderId="3" xfId="0" applyNumberFormat="1" applyFont="1" applyBorder="1"/>
    <xf numFmtId="4" fontId="24" fillId="2" borderId="3" xfId="0" applyNumberFormat="1" applyFont="1" applyFill="1" applyBorder="1" applyAlignment="1">
      <alignment vertical="center" wrapText="1"/>
    </xf>
    <xf numFmtId="4" fontId="21" fillId="2" borderId="3" xfId="0" applyNumberFormat="1" applyFont="1" applyFill="1" applyBorder="1"/>
    <xf numFmtId="0" fontId="11" fillId="0" borderId="0" xfId="0" applyFont="1" applyAlignment="1">
      <alignment horizontal="left"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wrapText="1"/>
    </xf>
    <xf numFmtId="3" fontId="5" fillId="3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quotePrefix="1" applyFont="1" applyFill="1" applyBorder="1" applyAlignment="1">
      <alignment horizontal="left" vertical="center" wrapText="1" indent="1"/>
    </xf>
    <xf numFmtId="3" fontId="3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 wrapText="1"/>
    </xf>
    <xf numFmtId="4" fontId="1" fillId="0" borderId="3" xfId="0" applyNumberFormat="1" applyFont="1" applyBorder="1"/>
    <xf numFmtId="4" fontId="26" fillId="2" borderId="3" xfId="0" applyNumberFormat="1" applyFont="1" applyFill="1" applyBorder="1" applyAlignment="1">
      <alignment vertical="center"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31" fillId="0" borderId="4" xfId="0" applyFont="1" applyBorder="1" applyAlignment="1">
      <alignment horizontal="left"/>
    </xf>
    <xf numFmtId="0" fontId="31" fillId="0" borderId="3" xfId="0" applyFont="1" applyBorder="1"/>
    <xf numFmtId="4" fontId="17" fillId="2" borderId="3" xfId="0" applyNumberFormat="1" applyFont="1" applyFill="1" applyBorder="1" applyAlignment="1">
      <alignment horizontal="right" wrapText="1"/>
    </xf>
    <xf numFmtId="4" fontId="6" fillId="2" borderId="4" xfId="0" applyNumberFormat="1" applyFont="1" applyFill="1" applyBorder="1"/>
    <xf numFmtId="4" fontId="6" fillId="2" borderId="4" xfId="0" applyNumberFormat="1" applyFont="1" applyFill="1" applyBorder="1" applyAlignment="1">
      <alignment vertical="center" wrapText="1"/>
    </xf>
    <xf numFmtId="0" fontId="14" fillId="0" borderId="2" xfId="0" applyFont="1" applyBorder="1"/>
    <xf numFmtId="0" fontId="31" fillId="0" borderId="4" xfId="0" applyFont="1" applyBorder="1"/>
    <xf numFmtId="2" fontId="2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horizontal="right" vertical="center" wrapText="1"/>
    </xf>
    <xf numFmtId="2" fontId="6" fillId="3" borderId="3" xfId="0" applyNumberFormat="1" applyFont="1" applyFill="1" applyBorder="1" applyAlignment="1">
      <alignment horizontal="right" vertical="center" wrapText="1"/>
    </xf>
    <xf numFmtId="2" fontId="22" fillId="3" borderId="3" xfId="0" applyNumberFormat="1" applyFont="1" applyFill="1" applyBorder="1" applyAlignment="1">
      <alignment horizontal="right" vertical="center" wrapText="1"/>
    </xf>
    <xf numFmtId="2" fontId="23" fillId="0" borderId="3" xfId="0" applyNumberFormat="1" applyFont="1" applyBorder="1" applyAlignment="1">
      <alignment horizontal="right"/>
    </xf>
    <xf numFmtId="2" fontId="21" fillId="2" borderId="3" xfId="0" applyNumberFormat="1" applyFont="1" applyFill="1" applyBorder="1"/>
    <xf numFmtId="2" fontId="19" fillId="0" borderId="0" xfId="0" applyNumberFormat="1" applyFont="1" applyAlignment="1">
      <alignment horizontal="right"/>
    </xf>
    <xf numFmtId="2" fontId="1" fillId="0" borderId="3" xfId="0" applyNumberFormat="1" applyFont="1" applyBorder="1" applyAlignment="1">
      <alignment horizontal="right"/>
    </xf>
    <xf numFmtId="2" fontId="16" fillId="0" borderId="0" xfId="0" applyNumberFormat="1" applyFont="1" applyAlignment="1">
      <alignment horizontal="right" vertical="top" wrapText="1"/>
    </xf>
    <xf numFmtId="2" fontId="0" fillId="0" borderId="0" xfId="0" applyNumberFormat="1" applyAlignment="1">
      <alignment horizontal="right"/>
    </xf>
    <xf numFmtId="2" fontId="0" fillId="0" borderId="0" xfId="0" applyNumberFormat="1"/>
    <xf numFmtId="2" fontId="1" fillId="0" borderId="3" xfId="0" applyNumberFormat="1" applyFont="1" applyBorder="1"/>
    <xf numFmtId="2" fontId="0" fillId="0" borderId="3" xfId="0" applyNumberFormat="1" applyBorder="1"/>
    <xf numFmtId="4" fontId="32" fillId="0" borderId="0" xfId="0" applyNumberFormat="1" applyFont="1" applyAlignment="1">
      <alignment vertical="top" wrapText="1"/>
    </xf>
    <xf numFmtId="2" fontId="30" fillId="0" borderId="0" xfId="0" applyNumberFormat="1" applyFont="1" applyAlignment="1">
      <alignment horizontal="right" vertical="top" wrapText="1"/>
    </xf>
    <xf numFmtId="4" fontId="23" fillId="0" borderId="8" xfId="0" applyNumberFormat="1" applyFont="1" applyBorder="1"/>
    <xf numFmtId="2" fontId="1" fillId="0" borderId="8" xfId="0" applyNumberFormat="1" applyFont="1" applyBorder="1"/>
    <xf numFmtId="0" fontId="0" fillId="0" borderId="0" xfId="0" applyAlignment="1">
      <alignment horizontal="right"/>
    </xf>
    <xf numFmtId="0" fontId="1" fillId="0" borderId="0" xfId="0" applyFont="1"/>
    <xf numFmtId="4" fontId="16" fillId="0" borderId="0" xfId="0" applyNumberFormat="1" applyFont="1" applyAlignment="1">
      <alignment vertical="top" wrapText="1"/>
    </xf>
    <xf numFmtId="0" fontId="6" fillId="8" borderId="4" xfId="0" applyFont="1" applyFill="1" applyBorder="1" applyAlignment="1">
      <alignment horizontal="left" vertical="center" wrapText="1"/>
    </xf>
    <xf numFmtId="4" fontId="6" fillId="8" borderId="4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vertical="center" wrapText="1"/>
    </xf>
    <xf numFmtId="4" fontId="31" fillId="0" borderId="3" xfId="0" applyNumberFormat="1" applyFont="1" applyBorder="1"/>
    <xf numFmtId="0" fontId="2" fillId="2" borderId="0" xfId="0" applyFont="1" applyFill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0" fontId="0" fillId="2" borderId="0" xfId="0" applyFill="1"/>
    <xf numFmtId="0" fontId="19" fillId="2" borderId="0" xfId="0" applyFont="1" applyFill="1"/>
    <xf numFmtId="4" fontId="18" fillId="2" borderId="4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0" fillId="0" borderId="0" xfId="0"/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6" fillId="7" borderId="2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 vertical="center" wrapText="1"/>
    </xf>
    <xf numFmtId="0" fontId="17" fillId="5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87" zoomScaleNormal="87" workbookViewId="0">
      <selection activeCell="P4" sqref="P4"/>
    </sheetView>
  </sheetViews>
  <sheetFormatPr defaultRowHeight="15" x14ac:dyDescent="0.25"/>
  <cols>
    <col min="5" max="5" width="25.28515625" customWidth="1"/>
    <col min="6" max="6" width="22.140625" customWidth="1"/>
    <col min="7" max="7" width="22.5703125" customWidth="1"/>
    <col min="8" max="8" width="24.42578125" customWidth="1"/>
    <col min="9" max="9" width="14.7109375" customWidth="1"/>
    <col min="10" max="10" width="14.85546875" customWidth="1"/>
  </cols>
  <sheetData>
    <row r="1" spans="1:10" ht="76.5" customHeight="1" x14ac:dyDescent="0.25">
      <c r="A1" s="162" t="s">
        <v>244</v>
      </c>
      <c r="B1" s="162"/>
      <c r="C1" s="162"/>
      <c r="D1" s="162"/>
      <c r="E1" s="162"/>
      <c r="F1" s="162"/>
      <c r="G1" s="162"/>
      <c r="H1" s="162"/>
      <c r="I1" s="162"/>
      <c r="J1" s="162"/>
    </row>
    <row r="2" spans="1:10" ht="18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x14ac:dyDescent="0.25">
      <c r="A3" s="162" t="s">
        <v>22</v>
      </c>
      <c r="B3" s="162"/>
      <c r="C3" s="162"/>
      <c r="D3" s="162"/>
      <c r="E3" s="162"/>
      <c r="F3" s="162"/>
      <c r="G3" s="39"/>
      <c r="H3" s="39"/>
      <c r="I3" s="39"/>
      <c r="J3" s="39"/>
    </row>
    <row r="4" spans="1:10" ht="18" x14ac:dyDescent="0.25">
      <c r="A4" s="5"/>
      <c r="B4" s="5"/>
      <c r="C4" s="5"/>
      <c r="D4" s="5"/>
      <c r="E4" s="5"/>
      <c r="F4" s="6"/>
      <c r="G4" s="6"/>
      <c r="H4" s="6"/>
      <c r="I4" s="6"/>
      <c r="J4" s="6"/>
    </row>
    <row r="5" spans="1:10" ht="18" customHeight="1" x14ac:dyDescent="0.25">
      <c r="A5" s="180" t="s">
        <v>30</v>
      </c>
      <c r="B5" s="181"/>
      <c r="C5" s="181"/>
      <c r="D5" s="181"/>
      <c r="E5" s="181"/>
      <c r="F5" s="181"/>
      <c r="G5" s="38"/>
      <c r="H5" s="38"/>
      <c r="I5" s="38"/>
      <c r="J5" s="38"/>
    </row>
    <row r="6" spans="1:10" ht="18" x14ac:dyDescent="0.25">
      <c r="A6" s="1"/>
      <c r="B6" s="2"/>
      <c r="C6" s="2"/>
      <c r="D6" s="2"/>
      <c r="E6" s="7"/>
      <c r="F6" s="8"/>
      <c r="G6" s="33"/>
      <c r="H6" s="33"/>
      <c r="I6" s="33"/>
      <c r="J6" s="33"/>
    </row>
    <row r="7" spans="1:10" ht="25.5" x14ac:dyDescent="0.25">
      <c r="A7" s="28"/>
      <c r="B7" s="29"/>
      <c r="C7" s="29"/>
      <c r="D7" s="30"/>
      <c r="E7" s="31"/>
      <c r="F7" s="4" t="s">
        <v>226</v>
      </c>
      <c r="G7" s="4" t="s">
        <v>225</v>
      </c>
      <c r="H7" s="4" t="s">
        <v>200</v>
      </c>
      <c r="I7" s="4" t="s">
        <v>139</v>
      </c>
      <c r="J7" s="4" t="s">
        <v>139</v>
      </c>
    </row>
    <row r="8" spans="1:10" x14ac:dyDescent="0.25">
      <c r="A8" s="28"/>
      <c r="B8" s="29"/>
      <c r="C8" s="29">
        <v>1</v>
      </c>
      <c r="D8" s="30"/>
      <c r="E8" s="31"/>
      <c r="F8" s="4">
        <v>2</v>
      </c>
      <c r="G8" s="4">
        <v>3</v>
      </c>
      <c r="H8" s="4">
        <v>4</v>
      </c>
      <c r="I8" s="102" t="s">
        <v>213</v>
      </c>
      <c r="J8" s="102" t="s">
        <v>214</v>
      </c>
    </row>
    <row r="9" spans="1:10" x14ac:dyDescent="0.25">
      <c r="A9" s="169" t="s">
        <v>0</v>
      </c>
      <c r="B9" s="170"/>
      <c r="C9" s="170"/>
      <c r="D9" s="170"/>
      <c r="E9" s="171"/>
      <c r="F9" s="120">
        <f t="shared" ref="F9" si="0">F10+F11</f>
        <v>6013345.9800000004</v>
      </c>
      <c r="G9" s="120">
        <f t="shared" ref="G9:H9" si="1">G10+G11</f>
        <v>6877346.29</v>
      </c>
      <c r="H9" s="120">
        <f t="shared" si="1"/>
        <v>6767532.5700000003</v>
      </c>
      <c r="I9" s="120">
        <f>H9/F9*100</f>
        <v>112.54187922179059</v>
      </c>
      <c r="J9" s="120">
        <f>H9/G9*100</f>
        <v>98.403254462267313</v>
      </c>
    </row>
    <row r="10" spans="1:10" x14ac:dyDescent="0.25">
      <c r="A10" s="163" t="s">
        <v>1</v>
      </c>
      <c r="B10" s="164"/>
      <c r="C10" s="164"/>
      <c r="D10" s="164"/>
      <c r="E10" s="172"/>
      <c r="F10" s="121">
        <v>5999294.0300000003</v>
      </c>
      <c r="G10" s="121">
        <v>6877346.29</v>
      </c>
      <c r="H10" s="121">
        <v>6767532.5700000003</v>
      </c>
      <c r="I10" s="70">
        <f>H10/F10*100</f>
        <v>112.80548238106608</v>
      </c>
      <c r="J10" s="70">
        <f t="shared" ref="J10:J15" si="2">H10/G10*100</f>
        <v>98.403254462267313</v>
      </c>
    </row>
    <row r="11" spans="1:10" x14ac:dyDescent="0.25">
      <c r="A11" s="173" t="s">
        <v>2</v>
      </c>
      <c r="B11" s="172"/>
      <c r="C11" s="172"/>
      <c r="D11" s="172"/>
      <c r="E11" s="172"/>
      <c r="F11" s="121">
        <v>14051.95</v>
      </c>
      <c r="G11" s="121">
        <v>0</v>
      </c>
      <c r="H11" s="121">
        <v>0</v>
      </c>
      <c r="I11" s="70" t="s">
        <v>198</v>
      </c>
      <c r="J11" s="70" t="s">
        <v>198</v>
      </c>
    </row>
    <row r="12" spans="1:10" x14ac:dyDescent="0.25">
      <c r="A12" s="34" t="s">
        <v>3</v>
      </c>
      <c r="B12" s="35"/>
      <c r="C12" s="35"/>
      <c r="D12" s="35"/>
      <c r="E12" s="35"/>
      <c r="F12" s="78">
        <f t="shared" ref="F12" si="3">F13+F14</f>
        <v>5785160.7699999996</v>
      </c>
      <c r="G12" s="78">
        <f t="shared" ref="G12:H12" si="4">G13+G14</f>
        <v>6837211.5700000003</v>
      </c>
      <c r="H12" s="78">
        <f t="shared" si="4"/>
        <v>6708568.6100000003</v>
      </c>
      <c r="I12" s="120">
        <f>H12/F12*100</f>
        <v>115.961662548576</v>
      </c>
      <c r="J12" s="120">
        <f t="shared" si="2"/>
        <v>98.118487943762716</v>
      </c>
    </row>
    <row r="13" spans="1:10" x14ac:dyDescent="0.25">
      <c r="A13" s="179" t="s">
        <v>4</v>
      </c>
      <c r="B13" s="164"/>
      <c r="C13" s="164"/>
      <c r="D13" s="164"/>
      <c r="E13" s="164"/>
      <c r="F13" s="121">
        <v>5266342.54</v>
      </c>
      <c r="G13" s="121">
        <v>6255157</v>
      </c>
      <c r="H13" s="121">
        <v>6129713.54</v>
      </c>
      <c r="I13" s="70">
        <f>H13/F13*100</f>
        <v>116.39412919768033</v>
      </c>
      <c r="J13" s="70">
        <f t="shared" si="2"/>
        <v>97.994559369173302</v>
      </c>
    </row>
    <row r="14" spans="1:10" x14ac:dyDescent="0.25">
      <c r="A14" s="173" t="s">
        <v>5</v>
      </c>
      <c r="B14" s="172"/>
      <c r="C14" s="172"/>
      <c r="D14" s="172"/>
      <c r="E14" s="172"/>
      <c r="F14" s="121">
        <v>518818.23</v>
      </c>
      <c r="G14" s="121">
        <v>582054.56999999995</v>
      </c>
      <c r="H14" s="121">
        <v>578855.06999999995</v>
      </c>
      <c r="I14" s="70">
        <f>H14/F14*100</f>
        <v>111.57184472874053</v>
      </c>
      <c r="J14" s="70">
        <f t="shared" si="2"/>
        <v>99.450309272548111</v>
      </c>
    </row>
    <row r="15" spans="1:10" x14ac:dyDescent="0.25">
      <c r="A15" s="178" t="s">
        <v>6</v>
      </c>
      <c r="B15" s="170"/>
      <c r="C15" s="170"/>
      <c r="D15" s="170"/>
      <c r="E15" s="170"/>
      <c r="F15" s="78">
        <f>F9-F12</f>
        <v>228185.21000000089</v>
      </c>
      <c r="G15" s="78">
        <f t="shared" ref="G15:H15" si="5">G9-G12</f>
        <v>40134.719999999739</v>
      </c>
      <c r="H15" s="78">
        <f t="shared" si="5"/>
        <v>58963.959999999963</v>
      </c>
      <c r="I15" s="78">
        <f>H15/F15*100</f>
        <v>25.840395177233322</v>
      </c>
      <c r="J15" s="78">
        <f t="shared" si="2"/>
        <v>146.91508997695848</v>
      </c>
    </row>
    <row r="16" spans="1:10" ht="18" x14ac:dyDescent="0.25">
      <c r="A16" s="5"/>
      <c r="B16" s="9"/>
      <c r="C16" s="9"/>
      <c r="D16" s="9"/>
      <c r="E16" s="9"/>
      <c r="F16" s="3"/>
      <c r="G16" s="3"/>
      <c r="H16" s="3"/>
      <c r="I16" s="3"/>
      <c r="J16" s="3"/>
    </row>
    <row r="17" spans="1:10" ht="18" customHeight="1" x14ac:dyDescent="0.25"/>
    <row r="18" spans="1:10" ht="18" x14ac:dyDescent="0.25">
      <c r="A18" s="182" t="s">
        <v>178</v>
      </c>
      <c r="B18" s="182"/>
      <c r="C18" s="182"/>
      <c r="D18" s="182"/>
      <c r="E18" s="182"/>
      <c r="F18" s="9"/>
      <c r="G18" s="9"/>
      <c r="H18" s="9"/>
      <c r="I18" s="3"/>
      <c r="J18" s="3"/>
    </row>
    <row r="19" spans="1:10" ht="18" x14ac:dyDescent="0.25">
      <c r="A19" s="99"/>
      <c r="B19" s="99"/>
      <c r="C19" s="99"/>
      <c r="D19" s="99"/>
      <c r="E19" s="99"/>
      <c r="F19" s="9"/>
      <c r="G19" s="9"/>
      <c r="H19" s="9"/>
      <c r="I19" s="3"/>
      <c r="J19" s="3"/>
    </row>
    <row r="20" spans="1:10" ht="38.25" x14ac:dyDescent="0.25">
      <c r="A20" s="174"/>
      <c r="B20" s="174"/>
      <c r="C20" s="174"/>
      <c r="D20" s="174"/>
      <c r="E20" s="174"/>
      <c r="F20" s="100" t="s">
        <v>227</v>
      </c>
      <c r="G20" s="4" t="s">
        <v>225</v>
      </c>
      <c r="H20" s="4" t="s">
        <v>228</v>
      </c>
      <c r="I20" s="4" t="s">
        <v>139</v>
      </c>
      <c r="J20" s="4" t="s">
        <v>154</v>
      </c>
    </row>
    <row r="21" spans="1:10" ht="15.75" customHeight="1" x14ac:dyDescent="0.25">
      <c r="A21" s="175">
        <v>1</v>
      </c>
      <c r="B21" s="176"/>
      <c r="C21" s="176"/>
      <c r="D21" s="176"/>
      <c r="E21" s="176"/>
      <c r="F21" s="101">
        <v>2</v>
      </c>
      <c r="G21" s="102">
        <v>3</v>
      </c>
      <c r="H21" s="102">
        <v>4</v>
      </c>
      <c r="I21" s="102" t="s">
        <v>213</v>
      </c>
      <c r="J21" s="102" t="s">
        <v>214</v>
      </c>
    </row>
    <row r="22" spans="1:10" x14ac:dyDescent="0.25">
      <c r="A22" s="163" t="s">
        <v>171</v>
      </c>
      <c r="B22" s="177"/>
      <c r="C22" s="177"/>
      <c r="D22" s="177"/>
      <c r="E22" s="177"/>
      <c r="F22" s="103">
        <v>0</v>
      </c>
      <c r="G22" s="32">
        <v>0</v>
      </c>
      <c r="H22" s="32">
        <v>0</v>
      </c>
      <c r="I22" s="32">
        <v>0</v>
      </c>
      <c r="J22" s="32">
        <v>0</v>
      </c>
    </row>
    <row r="23" spans="1:10" x14ac:dyDescent="0.25">
      <c r="A23" s="163" t="s">
        <v>172</v>
      </c>
      <c r="B23" s="164"/>
      <c r="C23" s="164"/>
      <c r="D23" s="164"/>
      <c r="E23" s="164"/>
      <c r="F23" s="104">
        <v>0</v>
      </c>
      <c r="G23" s="32">
        <v>0</v>
      </c>
      <c r="H23" s="32">
        <v>0</v>
      </c>
      <c r="I23" s="32">
        <v>0</v>
      </c>
      <c r="J23" s="32">
        <v>0</v>
      </c>
    </row>
    <row r="24" spans="1:10" x14ac:dyDescent="0.25">
      <c r="A24" s="165" t="s">
        <v>173</v>
      </c>
      <c r="B24" s="166"/>
      <c r="C24" s="166"/>
      <c r="D24" s="166"/>
      <c r="E24" s="167"/>
      <c r="F24" s="105">
        <v>0</v>
      </c>
      <c r="G24" s="94">
        <v>0</v>
      </c>
      <c r="H24" s="94">
        <v>0</v>
      </c>
      <c r="I24" s="94">
        <v>0</v>
      </c>
      <c r="J24" s="94">
        <v>0</v>
      </c>
    </row>
    <row r="25" spans="1:10" ht="18" customHeight="1" x14ac:dyDescent="0.25">
      <c r="A25" s="163" t="s">
        <v>174</v>
      </c>
      <c r="B25" s="164"/>
      <c r="C25" s="164"/>
      <c r="D25" s="164"/>
      <c r="E25" s="164"/>
      <c r="F25" s="104">
        <v>0</v>
      </c>
      <c r="G25" s="32">
        <v>0</v>
      </c>
      <c r="H25" s="32">
        <v>0</v>
      </c>
      <c r="I25" s="32">
        <v>0</v>
      </c>
      <c r="J25" s="32">
        <v>0</v>
      </c>
    </row>
    <row r="26" spans="1:10" x14ac:dyDescent="0.25">
      <c r="A26" s="163" t="s">
        <v>175</v>
      </c>
      <c r="B26" s="164"/>
      <c r="C26" s="164"/>
      <c r="D26" s="164"/>
      <c r="E26" s="164"/>
      <c r="F26" s="104">
        <v>0</v>
      </c>
      <c r="G26" s="32">
        <v>0</v>
      </c>
      <c r="H26" s="32">
        <v>0</v>
      </c>
      <c r="I26" s="32">
        <v>0</v>
      </c>
      <c r="J26" s="32">
        <v>0</v>
      </c>
    </row>
    <row r="27" spans="1:10" x14ac:dyDescent="0.25">
      <c r="A27" s="165" t="s">
        <v>176</v>
      </c>
      <c r="B27" s="166"/>
      <c r="C27" s="166"/>
      <c r="D27" s="166"/>
      <c r="E27" s="167"/>
      <c r="F27" s="105">
        <v>0</v>
      </c>
      <c r="G27" s="106">
        <v>0</v>
      </c>
      <c r="H27" s="106">
        <v>0</v>
      </c>
      <c r="I27" s="106">
        <v>0</v>
      </c>
      <c r="J27" s="106">
        <v>0</v>
      </c>
    </row>
    <row r="28" spans="1:10" ht="15.75" x14ac:dyDescent="0.25">
      <c r="A28" s="168" t="s">
        <v>177</v>
      </c>
      <c r="B28" s="168"/>
      <c r="C28" s="168"/>
      <c r="D28" s="168"/>
      <c r="E28" s="168"/>
      <c r="F28" s="107">
        <v>0</v>
      </c>
      <c r="G28" s="108">
        <v>0</v>
      </c>
      <c r="H28" s="108">
        <v>0</v>
      </c>
      <c r="I28" s="108">
        <v>0</v>
      </c>
      <c r="J28" s="108">
        <v>0</v>
      </c>
    </row>
    <row r="29" spans="1:10" ht="30" customHeight="1" x14ac:dyDescent="0.25"/>
    <row r="30" spans="1:10" ht="11.25" customHeight="1" x14ac:dyDescent="0.25">
      <c r="A30" s="19"/>
      <c r="B30" s="20"/>
      <c r="C30" s="20"/>
      <c r="D30" s="20"/>
      <c r="E30" s="20"/>
      <c r="F30" s="21"/>
      <c r="G30" s="21"/>
      <c r="H30" s="21"/>
      <c r="I30" s="21"/>
      <c r="J30" s="21"/>
    </row>
    <row r="31" spans="1:10" ht="29.25" customHeight="1" x14ac:dyDescent="0.25">
      <c r="A31" s="95"/>
      <c r="B31" s="95"/>
      <c r="C31" s="95"/>
      <c r="D31" s="95"/>
      <c r="E31" s="95"/>
      <c r="F31" s="95"/>
      <c r="G31" s="95"/>
      <c r="H31" s="95"/>
      <c r="I31" s="115"/>
      <c r="J31" s="36"/>
    </row>
    <row r="32" spans="1:10" ht="29.25" customHeight="1" x14ac:dyDescent="0.25">
      <c r="A32" s="95"/>
      <c r="B32" s="95"/>
      <c r="C32" s="95"/>
      <c r="D32" s="95"/>
      <c r="E32" s="95"/>
      <c r="F32" s="95"/>
      <c r="G32" s="95" t="s">
        <v>143</v>
      </c>
      <c r="H32" s="95"/>
      <c r="I32" s="95"/>
    </row>
    <row r="33" spans="1:9" ht="17.45" customHeight="1" x14ac:dyDescent="0.25">
      <c r="A33" s="95"/>
      <c r="B33" s="95"/>
      <c r="C33" s="95"/>
      <c r="D33" s="95"/>
      <c r="E33" s="95"/>
      <c r="F33" s="95"/>
      <c r="G33" s="95" t="s">
        <v>142</v>
      </c>
      <c r="H33" s="95"/>
      <c r="I33" s="95"/>
    </row>
    <row r="34" spans="1:9" ht="29.25" customHeight="1" x14ac:dyDescent="0.25">
      <c r="A34" s="95" t="s">
        <v>229</v>
      </c>
      <c r="B34" s="95"/>
      <c r="C34" s="95"/>
      <c r="D34" s="95"/>
      <c r="E34" s="95"/>
      <c r="F34" s="95"/>
      <c r="G34" s="95" t="s">
        <v>141</v>
      </c>
      <c r="H34" s="95"/>
      <c r="I34" s="95"/>
    </row>
    <row r="35" spans="1:9" ht="24" customHeight="1" x14ac:dyDescent="0.25">
      <c r="A35" s="95" t="s">
        <v>230</v>
      </c>
      <c r="B35" s="95"/>
      <c r="C35" s="95"/>
      <c r="D35" s="95"/>
      <c r="E35" s="95"/>
      <c r="F35" s="95"/>
      <c r="G35" s="95"/>
      <c r="H35" s="95"/>
      <c r="I35" s="95"/>
    </row>
    <row r="36" spans="1:9" ht="33" customHeight="1" x14ac:dyDescent="0.25">
      <c r="A36" s="95"/>
      <c r="B36" s="95"/>
      <c r="C36" s="95"/>
      <c r="D36" s="95"/>
      <c r="E36" s="95"/>
      <c r="F36" s="95"/>
      <c r="G36" s="95"/>
      <c r="H36" s="95"/>
      <c r="I36" s="95"/>
    </row>
    <row r="37" spans="1:9" ht="20.25" customHeight="1" x14ac:dyDescent="0.25">
      <c r="A37" s="95"/>
      <c r="B37" s="95"/>
      <c r="C37" s="95"/>
      <c r="D37" s="95"/>
      <c r="E37" s="95"/>
      <c r="F37" s="95"/>
      <c r="G37" s="95"/>
      <c r="H37" s="95"/>
      <c r="I37" s="95"/>
    </row>
    <row r="38" spans="1:9" ht="23.25" customHeight="1" x14ac:dyDescent="0.25"/>
  </sheetData>
  <mergeCells count="19">
    <mergeCell ref="A13:E13"/>
    <mergeCell ref="A5:F5"/>
    <mergeCell ref="A18:E18"/>
    <mergeCell ref="A1:J1"/>
    <mergeCell ref="A25:E25"/>
    <mergeCell ref="A26:E26"/>
    <mergeCell ref="A27:E27"/>
    <mergeCell ref="A28:E28"/>
    <mergeCell ref="A3:F3"/>
    <mergeCell ref="A9:E9"/>
    <mergeCell ref="A10:E10"/>
    <mergeCell ref="A11:E11"/>
    <mergeCell ref="A20:E20"/>
    <mergeCell ref="A21:E21"/>
    <mergeCell ref="A22:E22"/>
    <mergeCell ref="A23:E23"/>
    <mergeCell ref="A24:E24"/>
    <mergeCell ref="A14:E14"/>
    <mergeCell ref="A15:E15"/>
  </mergeCell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277E7-FB15-4C2E-8755-EC53B06B5FAC}">
  <sheetPr>
    <pageSetUpPr fitToPage="1"/>
  </sheetPr>
  <dimension ref="B1:K139"/>
  <sheetViews>
    <sheetView topLeftCell="A48" zoomScale="90" zoomScaleNormal="90" workbookViewId="0">
      <selection activeCell="H56" sqref="H5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7" width="25.28515625" style="95" customWidth="1"/>
    <col min="8" max="9" width="25.28515625" customWidth="1"/>
    <col min="10" max="10" width="12.42578125" style="142" customWidth="1"/>
    <col min="11" max="11" width="11.42578125" style="142" customWidth="1"/>
  </cols>
  <sheetData>
    <row r="1" spans="2:11" ht="18" customHeight="1" x14ac:dyDescent="0.25">
      <c r="B1" s="5"/>
      <c r="C1" s="5"/>
      <c r="D1" s="5"/>
      <c r="E1" s="5"/>
      <c r="F1" s="5"/>
      <c r="G1" s="116"/>
      <c r="H1" s="5"/>
      <c r="I1" s="5"/>
      <c r="J1" s="133"/>
      <c r="K1" s="133"/>
    </row>
    <row r="2" spans="2:11" ht="15.75" customHeight="1" x14ac:dyDescent="0.25">
      <c r="B2" s="162" t="s">
        <v>22</v>
      </c>
      <c r="C2" s="162"/>
      <c r="D2" s="162"/>
      <c r="E2" s="162"/>
      <c r="F2" s="162"/>
      <c r="G2" s="162"/>
      <c r="H2" s="162"/>
      <c r="I2" s="162"/>
      <c r="J2" s="162"/>
      <c r="K2" s="162"/>
    </row>
    <row r="3" spans="2:11" ht="18.75" x14ac:dyDescent="0.25">
      <c r="B3" s="5"/>
      <c r="C3" s="5"/>
      <c r="D3" s="5"/>
      <c r="E3" s="5"/>
      <c r="F3" s="5"/>
      <c r="G3" s="116"/>
      <c r="H3" s="5"/>
      <c r="I3" s="6"/>
      <c r="J3" s="134"/>
      <c r="K3" s="134"/>
    </row>
    <row r="4" spans="2:11" ht="15.75" customHeight="1" x14ac:dyDescent="0.25">
      <c r="B4" s="162" t="s">
        <v>170</v>
      </c>
      <c r="C4" s="162"/>
      <c r="D4" s="162"/>
      <c r="E4" s="162"/>
      <c r="F4" s="162"/>
      <c r="G4" s="162"/>
      <c r="H4" s="162"/>
      <c r="I4" s="162"/>
      <c r="J4" s="162"/>
      <c r="K4" s="162"/>
    </row>
    <row r="5" spans="2:11" ht="18.75" x14ac:dyDescent="0.25">
      <c r="B5" s="5"/>
      <c r="C5" s="5"/>
      <c r="D5" s="5"/>
      <c r="E5" s="5"/>
      <c r="F5" s="5"/>
      <c r="G5" s="116"/>
      <c r="H5" s="5"/>
      <c r="I5" s="6"/>
      <c r="J5" s="134"/>
      <c r="K5" s="134"/>
    </row>
    <row r="6" spans="2:11" ht="15.75" customHeight="1" x14ac:dyDescent="0.25">
      <c r="B6" s="162" t="s">
        <v>169</v>
      </c>
      <c r="C6" s="162"/>
      <c r="D6" s="162"/>
      <c r="E6" s="162"/>
      <c r="F6" s="162"/>
      <c r="G6" s="162"/>
      <c r="H6" s="162"/>
      <c r="I6" s="162"/>
      <c r="J6" s="162"/>
      <c r="K6" s="162"/>
    </row>
    <row r="7" spans="2:11" ht="18.75" x14ac:dyDescent="0.25">
      <c r="B7" s="5"/>
      <c r="C7" s="5"/>
      <c r="D7" s="5"/>
      <c r="E7" s="5"/>
      <c r="F7" s="5"/>
      <c r="G7" s="116"/>
      <c r="H7" s="5"/>
      <c r="I7" s="6"/>
      <c r="J7" s="134"/>
      <c r="K7" s="134"/>
    </row>
    <row r="8" spans="2:11" ht="45" customHeight="1" x14ac:dyDescent="0.25">
      <c r="B8" s="186" t="s">
        <v>17</v>
      </c>
      <c r="C8" s="187"/>
      <c r="D8" s="187"/>
      <c r="E8" s="187"/>
      <c r="F8" s="188"/>
      <c r="G8" s="117" t="s">
        <v>201</v>
      </c>
      <c r="H8" s="94" t="s">
        <v>211</v>
      </c>
      <c r="I8" s="94" t="s">
        <v>212</v>
      </c>
      <c r="J8" s="135" t="s">
        <v>139</v>
      </c>
      <c r="K8" s="135" t="s">
        <v>154</v>
      </c>
    </row>
    <row r="9" spans="2:11" x14ac:dyDescent="0.25">
      <c r="B9" s="183">
        <v>1</v>
      </c>
      <c r="C9" s="184"/>
      <c r="D9" s="184"/>
      <c r="E9" s="184"/>
      <c r="F9" s="185"/>
      <c r="G9" s="118">
        <v>2</v>
      </c>
      <c r="H9" s="93">
        <v>3</v>
      </c>
      <c r="I9" s="93">
        <v>4</v>
      </c>
      <c r="J9" s="136" t="s">
        <v>213</v>
      </c>
      <c r="K9" s="136" t="s">
        <v>214</v>
      </c>
    </row>
    <row r="10" spans="2:11" x14ac:dyDescent="0.25">
      <c r="B10" s="12"/>
      <c r="C10" s="12"/>
      <c r="D10" s="12"/>
      <c r="E10" s="12"/>
      <c r="F10" s="12" t="s">
        <v>168</v>
      </c>
      <c r="G10" s="96">
        <f>G11+G46</f>
        <v>6013345.9800000004</v>
      </c>
      <c r="H10" s="96">
        <f>H11+H46</f>
        <v>6877346.29</v>
      </c>
      <c r="I10" s="96">
        <f>I11+I46</f>
        <v>6767532.5699999994</v>
      </c>
      <c r="J10" s="137">
        <f>I10/G10*100</f>
        <v>112.54187922179058</v>
      </c>
      <c r="K10" s="137">
        <f>I10/H10*100</f>
        <v>98.403254462267299</v>
      </c>
    </row>
    <row r="11" spans="2:11" x14ac:dyDescent="0.25">
      <c r="B11" s="12">
        <v>6</v>
      </c>
      <c r="C11" s="12"/>
      <c r="D11" s="12"/>
      <c r="E11" s="12"/>
      <c r="F11" s="12" t="s">
        <v>167</v>
      </c>
      <c r="G11" s="98">
        <f>G12+G20+G24+G28+G36+G43</f>
        <v>5999294.0300000003</v>
      </c>
      <c r="H11" s="98">
        <f t="shared" ref="H11" si="0">H12+H20+H24+H28+H36+H43</f>
        <v>6877346.29</v>
      </c>
      <c r="I11" s="98">
        <f>I12+I20+I24+I28+I36+I43</f>
        <v>6767532.5699999994</v>
      </c>
      <c r="J11" s="137">
        <f>I11/G11*100</f>
        <v>112.80548238106607</v>
      </c>
      <c r="K11" s="137">
        <f t="shared" ref="K11:K43" si="1">I11/H11*100</f>
        <v>98.403254462267299</v>
      </c>
    </row>
    <row r="12" spans="2:11" ht="25.5" x14ac:dyDescent="0.25">
      <c r="B12" s="12"/>
      <c r="C12" s="12">
        <v>63</v>
      </c>
      <c r="D12" s="16"/>
      <c r="E12" s="16"/>
      <c r="F12" s="12" t="s">
        <v>166</v>
      </c>
      <c r="G12" s="96">
        <f>G13+G15+G17</f>
        <v>361889.93</v>
      </c>
      <c r="H12" s="96">
        <v>315700</v>
      </c>
      <c r="I12" s="96">
        <f>I13+I15+I17</f>
        <v>297009.27999999997</v>
      </c>
      <c r="J12" s="137">
        <f>I12/G12*100</f>
        <v>82.071717220758245</v>
      </c>
      <c r="K12" s="137">
        <f t="shared" si="1"/>
        <v>94.079594551789668</v>
      </c>
    </row>
    <row r="13" spans="2:11" x14ac:dyDescent="0.25">
      <c r="B13" s="13"/>
      <c r="C13" s="13"/>
      <c r="D13" s="13">
        <v>634</v>
      </c>
      <c r="E13" s="13"/>
      <c r="F13" s="13"/>
      <c r="G13" s="85">
        <f>G14</f>
        <v>149697.41</v>
      </c>
      <c r="H13" s="85"/>
      <c r="I13" s="85">
        <v>0</v>
      </c>
      <c r="J13" s="137">
        <f>I13/G13*100</f>
        <v>0</v>
      </c>
      <c r="K13" s="137"/>
    </row>
    <row r="14" spans="2:11" ht="25.5" x14ac:dyDescent="0.25">
      <c r="B14" s="13"/>
      <c r="C14" s="13"/>
      <c r="D14" s="13"/>
      <c r="E14" s="13">
        <v>6341</v>
      </c>
      <c r="F14" s="87" t="s">
        <v>165</v>
      </c>
      <c r="G14" s="85">
        <v>149697.41</v>
      </c>
      <c r="H14" s="85"/>
      <c r="I14" s="85">
        <v>0</v>
      </c>
      <c r="J14" s="137">
        <f>I14/G14*100</f>
        <v>0</v>
      </c>
      <c r="K14" s="137"/>
    </row>
    <row r="15" spans="2:11" x14ac:dyDescent="0.25">
      <c r="B15" s="13"/>
      <c r="C15" s="13"/>
      <c r="D15" s="13">
        <v>636</v>
      </c>
      <c r="E15" s="13"/>
      <c r="F15" s="87"/>
      <c r="G15" s="85">
        <f>G16</f>
        <v>0</v>
      </c>
      <c r="H15" s="85"/>
      <c r="I15" s="85">
        <f>I16</f>
        <v>5248.8</v>
      </c>
      <c r="J15" s="137"/>
      <c r="K15" s="137"/>
    </row>
    <row r="16" spans="2:11" x14ac:dyDescent="0.25">
      <c r="B16" s="13"/>
      <c r="C16" s="13"/>
      <c r="D16" s="13"/>
      <c r="E16" s="13">
        <v>6361</v>
      </c>
      <c r="F16" s="87" t="s">
        <v>164</v>
      </c>
      <c r="G16" s="85">
        <v>0</v>
      </c>
      <c r="H16" s="91"/>
      <c r="I16" s="85">
        <v>5248.8</v>
      </c>
      <c r="J16" s="137" t="s">
        <v>198</v>
      </c>
      <c r="K16" s="137"/>
    </row>
    <row r="17" spans="2:11" x14ac:dyDescent="0.25">
      <c r="B17" s="13"/>
      <c r="C17" s="13"/>
      <c r="D17" s="13">
        <v>638</v>
      </c>
      <c r="E17" s="13"/>
      <c r="F17" s="87"/>
      <c r="G17" s="85">
        <f>G18</f>
        <v>212192.52</v>
      </c>
      <c r="H17" s="85"/>
      <c r="I17" s="85">
        <f>I18</f>
        <v>291760.48</v>
      </c>
      <c r="J17" s="137">
        <f>I17/G17*100</f>
        <v>137.49800417092931</v>
      </c>
      <c r="K17" s="137"/>
    </row>
    <row r="18" spans="2:11" x14ac:dyDescent="0.25">
      <c r="B18" s="13"/>
      <c r="C18" s="13"/>
      <c r="D18" s="13"/>
      <c r="E18" s="13">
        <v>6381</v>
      </c>
      <c r="F18" s="87" t="s">
        <v>163</v>
      </c>
      <c r="G18" s="85">
        <v>212192.52</v>
      </c>
      <c r="H18" s="91"/>
      <c r="I18" s="85">
        <v>291760.48</v>
      </c>
      <c r="J18" s="137">
        <f>I18/G18*100</f>
        <v>137.49800417092931</v>
      </c>
      <c r="K18" s="137"/>
    </row>
    <row r="19" spans="2:11" x14ac:dyDescent="0.25">
      <c r="B19" s="13"/>
      <c r="C19" s="13"/>
      <c r="D19" s="13"/>
      <c r="E19" s="13"/>
      <c r="F19" s="87"/>
      <c r="G19" s="85"/>
      <c r="H19" s="91"/>
      <c r="I19" s="85"/>
      <c r="J19" s="137"/>
      <c r="K19" s="137"/>
    </row>
    <row r="20" spans="2:11" x14ac:dyDescent="0.25">
      <c r="B20" s="13"/>
      <c r="C20" s="90">
        <v>64</v>
      </c>
      <c r="D20" s="13"/>
      <c r="E20" s="13"/>
      <c r="F20" s="90" t="s">
        <v>35</v>
      </c>
      <c r="G20" s="96">
        <f>G21</f>
        <v>34.76</v>
      </c>
      <c r="H20" s="96">
        <v>400</v>
      </c>
      <c r="I20" s="96">
        <f>I22</f>
        <v>5.29</v>
      </c>
      <c r="J20" s="137">
        <f>I20/G20*100</f>
        <v>15.218642117376296</v>
      </c>
      <c r="K20" s="137">
        <f t="shared" si="1"/>
        <v>1.3225</v>
      </c>
    </row>
    <row r="21" spans="2:11" x14ac:dyDescent="0.25">
      <c r="B21" s="13"/>
      <c r="C21" s="90"/>
      <c r="D21" s="13">
        <v>641</v>
      </c>
      <c r="E21" s="13"/>
      <c r="F21" s="90"/>
      <c r="G21" s="85">
        <f>G22</f>
        <v>34.76</v>
      </c>
      <c r="H21" s="85"/>
      <c r="I21" s="85">
        <f>I22</f>
        <v>5.29</v>
      </c>
      <c r="J21" s="137">
        <f>I21/G21*100</f>
        <v>15.218642117376296</v>
      </c>
      <c r="K21" s="137"/>
    </row>
    <row r="22" spans="2:11" x14ac:dyDescent="0.25">
      <c r="B22" s="13"/>
      <c r="C22" s="90"/>
      <c r="D22" s="13"/>
      <c r="E22" s="13">
        <v>6413</v>
      </c>
      <c r="F22" s="13" t="s">
        <v>162</v>
      </c>
      <c r="G22" s="85">
        <v>34.76</v>
      </c>
      <c r="H22" s="91"/>
      <c r="I22" s="85">
        <v>5.29</v>
      </c>
      <c r="J22" s="137">
        <f>I22/G22*100</f>
        <v>15.218642117376296</v>
      </c>
      <c r="K22" s="137"/>
    </row>
    <row r="23" spans="2:11" x14ac:dyDescent="0.25">
      <c r="B23" s="13"/>
      <c r="C23" s="90"/>
      <c r="D23" s="13"/>
      <c r="E23" s="13"/>
      <c r="F23" s="90"/>
      <c r="G23" s="85"/>
      <c r="H23" s="91"/>
      <c r="I23" s="85"/>
      <c r="J23" s="137"/>
      <c r="K23" s="137"/>
    </row>
    <row r="24" spans="2:11" ht="38.25" x14ac:dyDescent="0.25">
      <c r="B24" s="13"/>
      <c r="C24" s="90">
        <v>65</v>
      </c>
      <c r="D24" s="13"/>
      <c r="E24" s="13"/>
      <c r="F24" s="89" t="s">
        <v>161</v>
      </c>
      <c r="G24" s="96">
        <f>G25</f>
        <v>23112.77</v>
      </c>
      <c r="H24" s="96">
        <v>35000</v>
      </c>
      <c r="I24" s="96">
        <f>I25</f>
        <v>35179.730000000003</v>
      </c>
      <c r="J24" s="137">
        <f>I24/G24*100</f>
        <v>152.20906018620877</v>
      </c>
      <c r="K24" s="137">
        <f t="shared" si="1"/>
        <v>100.51351428571429</v>
      </c>
    </row>
    <row r="25" spans="2:11" x14ac:dyDescent="0.25">
      <c r="B25" s="13"/>
      <c r="C25" s="90"/>
      <c r="D25" s="13">
        <v>652</v>
      </c>
      <c r="E25" s="13"/>
      <c r="F25" s="89"/>
      <c r="G25" s="85">
        <f>G26</f>
        <v>23112.77</v>
      </c>
      <c r="H25" s="85"/>
      <c r="I25" s="85">
        <f>I26</f>
        <v>35179.730000000003</v>
      </c>
      <c r="J25" s="137">
        <f>I25/G25*100</f>
        <v>152.20906018620877</v>
      </c>
      <c r="K25" s="137"/>
    </row>
    <row r="26" spans="2:11" x14ac:dyDescent="0.25">
      <c r="B26" s="13"/>
      <c r="C26" s="90"/>
      <c r="D26" s="13"/>
      <c r="E26" s="13">
        <v>6526</v>
      </c>
      <c r="F26" s="87" t="s">
        <v>128</v>
      </c>
      <c r="G26" s="85">
        <v>23112.77</v>
      </c>
      <c r="H26" s="91"/>
      <c r="I26" s="85">
        <v>35179.730000000003</v>
      </c>
      <c r="J26" s="137">
        <f>I26/G26*100</f>
        <v>152.20906018620877</v>
      </c>
      <c r="K26" s="137"/>
    </row>
    <row r="27" spans="2:11" x14ac:dyDescent="0.25">
      <c r="B27" s="13"/>
      <c r="C27" s="90"/>
      <c r="D27" s="13"/>
      <c r="E27" s="13"/>
      <c r="F27" s="89"/>
      <c r="G27" s="85"/>
      <c r="H27" s="91"/>
      <c r="I27" s="85"/>
      <c r="J27" s="137"/>
      <c r="K27" s="137"/>
    </row>
    <row r="28" spans="2:11" ht="25.5" x14ac:dyDescent="0.25">
      <c r="B28" s="13"/>
      <c r="C28" s="90">
        <v>66</v>
      </c>
      <c r="D28" s="14"/>
      <c r="E28" s="14"/>
      <c r="F28" s="12" t="s">
        <v>160</v>
      </c>
      <c r="G28" s="96">
        <f>G29+G31</f>
        <v>54317.91</v>
      </c>
      <c r="H28" s="96">
        <v>99000</v>
      </c>
      <c r="I28" s="96">
        <f>I29+I31</f>
        <v>94600.26</v>
      </c>
      <c r="J28" s="137">
        <f>I28/G28*100</f>
        <v>174.16034600742185</v>
      </c>
      <c r="K28" s="137">
        <f t="shared" si="1"/>
        <v>95.555818181818182</v>
      </c>
    </row>
    <row r="29" spans="2:11" x14ac:dyDescent="0.25">
      <c r="B29" s="13"/>
      <c r="C29" s="90"/>
      <c r="D29" s="13">
        <v>661</v>
      </c>
      <c r="E29" s="14"/>
      <c r="F29" s="16"/>
      <c r="G29" s="85">
        <f t="shared" ref="G29" si="2">G30</f>
        <v>53246.26</v>
      </c>
      <c r="H29" s="85"/>
      <c r="I29" s="85">
        <f>I30</f>
        <v>82628.56</v>
      </c>
      <c r="J29" s="137">
        <f>I29/G29*100</f>
        <v>155.18190385578254</v>
      </c>
      <c r="K29" s="137"/>
    </row>
    <row r="30" spans="2:11" x14ac:dyDescent="0.25">
      <c r="B30" s="13"/>
      <c r="C30" s="90"/>
      <c r="D30" s="14"/>
      <c r="E30" s="13">
        <v>6615</v>
      </c>
      <c r="F30" s="16" t="s">
        <v>74</v>
      </c>
      <c r="G30" s="85">
        <v>53246.26</v>
      </c>
      <c r="H30" s="91"/>
      <c r="I30" s="85">
        <v>82628.56</v>
      </c>
      <c r="J30" s="137">
        <f>I30/G30*100</f>
        <v>155.18190385578254</v>
      </c>
      <c r="K30" s="137"/>
    </row>
    <row r="31" spans="2:11" x14ac:dyDescent="0.25">
      <c r="B31" s="13"/>
      <c r="C31" s="90"/>
      <c r="D31" s="13">
        <v>663</v>
      </c>
      <c r="E31" s="13"/>
      <c r="F31" s="16"/>
      <c r="G31" s="85">
        <f>G32+G33</f>
        <v>1071.6500000000001</v>
      </c>
      <c r="H31" s="85"/>
      <c r="I31" s="85">
        <f>I32+I33</f>
        <v>11971.7</v>
      </c>
      <c r="J31" s="137">
        <f>I31/G31*100</f>
        <v>1117.1277935893249</v>
      </c>
      <c r="K31" s="137"/>
    </row>
    <row r="32" spans="2:11" x14ac:dyDescent="0.25">
      <c r="B32" s="13"/>
      <c r="C32" s="90"/>
      <c r="D32" s="13"/>
      <c r="E32" s="13">
        <v>6631</v>
      </c>
      <c r="F32" s="16" t="s">
        <v>159</v>
      </c>
      <c r="G32" s="85">
        <v>448.6</v>
      </c>
      <c r="H32" s="85"/>
      <c r="I32" s="85">
        <v>3413.36</v>
      </c>
      <c r="J32" s="137" t="s">
        <v>198</v>
      </c>
      <c r="K32" s="137"/>
    </row>
    <row r="33" spans="2:11" x14ac:dyDescent="0.25">
      <c r="B33" s="13"/>
      <c r="C33" s="90"/>
      <c r="D33" s="14"/>
      <c r="E33" s="13">
        <v>6632</v>
      </c>
      <c r="F33" s="16" t="s">
        <v>127</v>
      </c>
      <c r="G33" s="85">
        <v>623.04999999999995</v>
      </c>
      <c r="H33" s="91"/>
      <c r="I33" s="85">
        <v>8558.34</v>
      </c>
      <c r="J33" s="137">
        <f>I33/G33*100</f>
        <v>1373.62009469545</v>
      </c>
      <c r="K33" s="137"/>
    </row>
    <row r="34" spans="2:11" x14ac:dyDescent="0.25">
      <c r="B34" s="13"/>
      <c r="C34" s="13"/>
      <c r="D34" s="14"/>
      <c r="E34" s="14"/>
      <c r="F34" s="16"/>
      <c r="G34" s="85"/>
      <c r="H34" s="91"/>
      <c r="I34" s="85"/>
      <c r="J34" s="137"/>
      <c r="K34" s="137"/>
    </row>
    <row r="35" spans="2:11" x14ac:dyDescent="0.25">
      <c r="B35" s="90"/>
      <c r="C35" s="13"/>
      <c r="D35" s="14"/>
      <c r="E35" s="14"/>
      <c r="F35" s="16"/>
      <c r="G35" s="97"/>
      <c r="H35" s="97"/>
      <c r="I35" s="97"/>
      <c r="J35" s="137"/>
      <c r="K35" s="137"/>
    </row>
    <row r="36" spans="2:11" ht="30.75" customHeight="1" x14ac:dyDescent="0.25">
      <c r="B36" s="13"/>
      <c r="C36" s="90">
        <v>67</v>
      </c>
      <c r="D36" s="14"/>
      <c r="E36" s="14"/>
      <c r="F36" s="89" t="s">
        <v>158</v>
      </c>
      <c r="G36" s="96">
        <f>G37+G40</f>
        <v>5559892.4100000001</v>
      </c>
      <c r="H36" s="96">
        <v>6425246.29</v>
      </c>
      <c r="I36" s="96">
        <f>I37+I40</f>
        <v>6340638.0099999998</v>
      </c>
      <c r="J36" s="137">
        <f t="shared" ref="J36:J41" si="3">I36/G36*100</f>
        <v>114.04245878203963</v>
      </c>
      <c r="K36" s="137">
        <f t="shared" si="1"/>
        <v>98.683190088266642</v>
      </c>
    </row>
    <row r="37" spans="2:11" x14ac:dyDescent="0.25">
      <c r="B37" s="13"/>
      <c r="C37" s="13"/>
      <c r="D37" s="13">
        <v>671</v>
      </c>
      <c r="E37" s="13"/>
      <c r="F37" s="87"/>
      <c r="G37" s="85">
        <f>G38+G39</f>
        <v>608344.42999999993</v>
      </c>
      <c r="H37" s="85"/>
      <c r="I37" s="85">
        <v>639244.30000000005</v>
      </c>
      <c r="J37" s="137">
        <f t="shared" si="3"/>
        <v>105.07933803223941</v>
      </c>
      <c r="K37" s="137"/>
    </row>
    <row r="38" spans="2:11" x14ac:dyDescent="0.25">
      <c r="B38" s="13"/>
      <c r="C38" s="13"/>
      <c r="D38" s="13"/>
      <c r="E38" s="13">
        <v>6711</v>
      </c>
      <c r="F38" s="87" t="s">
        <v>157</v>
      </c>
      <c r="G38" s="85">
        <v>98025.56</v>
      </c>
      <c r="H38" s="91"/>
      <c r="I38" s="85">
        <v>154230.51</v>
      </c>
      <c r="J38" s="137">
        <f t="shared" si="3"/>
        <v>157.33703536098139</v>
      </c>
      <c r="K38" s="137"/>
    </row>
    <row r="39" spans="2:11" ht="25.5" x14ac:dyDescent="0.25">
      <c r="B39" s="13"/>
      <c r="C39" s="13"/>
      <c r="D39" s="13"/>
      <c r="E39" s="13">
        <v>6712</v>
      </c>
      <c r="F39" s="87" t="s">
        <v>156</v>
      </c>
      <c r="G39" s="85">
        <v>510318.87</v>
      </c>
      <c r="H39" s="91"/>
      <c r="I39" s="85">
        <v>485013.79</v>
      </c>
      <c r="J39" s="137">
        <f t="shared" si="3"/>
        <v>95.041319949622874</v>
      </c>
      <c r="K39" s="137"/>
    </row>
    <row r="40" spans="2:11" x14ac:dyDescent="0.25">
      <c r="B40" s="13"/>
      <c r="C40" s="13"/>
      <c r="D40" s="13">
        <v>673</v>
      </c>
      <c r="E40" s="13"/>
      <c r="F40" s="87"/>
      <c r="G40" s="85">
        <f>G41</f>
        <v>4951547.9800000004</v>
      </c>
      <c r="H40" s="85"/>
      <c r="I40" s="85">
        <v>5701393.71</v>
      </c>
      <c r="J40" s="137">
        <f t="shared" si="3"/>
        <v>115.14366281067521</v>
      </c>
      <c r="K40" s="137"/>
    </row>
    <row r="41" spans="2:11" x14ac:dyDescent="0.25">
      <c r="B41" s="13"/>
      <c r="C41" s="13"/>
      <c r="D41" s="13"/>
      <c r="E41" s="13">
        <v>6731</v>
      </c>
      <c r="F41" s="87" t="s">
        <v>155</v>
      </c>
      <c r="G41" s="85">
        <v>4951547.9800000004</v>
      </c>
      <c r="H41" s="91"/>
      <c r="I41" s="85">
        <v>5701393.71</v>
      </c>
      <c r="J41" s="137">
        <f t="shared" si="3"/>
        <v>115.14366281067521</v>
      </c>
      <c r="K41" s="137"/>
    </row>
    <row r="42" spans="2:11" x14ac:dyDescent="0.25">
      <c r="B42" s="13"/>
      <c r="C42" s="90"/>
      <c r="D42" s="13"/>
      <c r="E42" s="13"/>
      <c r="F42" s="87"/>
      <c r="G42" s="85"/>
      <c r="H42" s="91"/>
      <c r="I42" s="85"/>
      <c r="J42" s="137"/>
      <c r="K42" s="137"/>
    </row>
    <row r="43" spans="2:11" x14ac:dyDescent="0.25">
      <c r="B43" s="13"/>
      <c r="C43" s="90">
        <v>68</v>
      </c>
      <c r="D43" s="13"/>
      <c r="E43" s="13"/>
      <c r="F43" s="89" t="s">
        <v>36</v>
      </c>
      <c r="G43" s="96">
        <f>G44</f>
        <v>46.25</v>
      </c>
      <c r="H43" s="96">
        <v>2000</v>
      </c>
      <c r="I43" s="96">
        <v>100</v>
      </c>
      <c r="J43" s="137">
        <f>I43/G43*100</f>
        <v>216.21621621621622</v>
      </c>
      <c r="K43" s="137">
        <f t="shared" si="1"/>
        <v>5</v>
      </c>
    </row>
    <row r="44" spans="2:11" x14ac:dyDescent="0.25">
      <c r="B44" s="13"/>
      <c r="C44" s="13"/>
      <c r="D44" s="13">
        <v>683</v>
      </c>
      <c r="E44" s="13"/>
      <c r="F44" s="87"/>
      <c r="G44" s="85">
        <f>G45</f>
        <v>46.25</v>
      </c>
      <c r="H44" s="85"/>
      <c r="I44" s="85">
        <f t="shared" ref="I44" si="4">I45</f>
        <v>100</v>
      </c>
      <c r="J44" s="137">
        <f>I44/G44*100</f>
        <v>216.21621621621622</v>
      </c>
      <c r="K44" s="137"/>
    </row>
    <row r="45" spans="2:11" x14ac:dyDescent="0.25">
      <c r="B45" s="13"/>
      <c r="C45" s="13"/>
      <c r="D45" s="13"/>
      <c r="E45" s="13">
        <v>6831</v>
      </c>
      <c r="F45" s="87" t="s">
        <v>48</v>
      </c>
      <c r="G45" s="85">
        <v>46.25</v>
      </c>
      <c r="H45" s="91"/>
      <c r="I45" s="85">
        <v>100</v>
      </c>
      <c r="J45" s="137">
        <f>I45/G45*100</f>
        <v>216.21621621621622</v>
      </c>
      <c r="K45" s="137"/>
    </row>
    <row r="46" spans="2:11" x14ac:dyDescent="0.25">
      <c r="B46" s="12">
        <v>7</v>
      </c>
      <c r="C46" s="12"/>
      <c r="D46" s="12"/>
      <c r="E46" s="12"/>
      <c r="F46" s="12" t="s">
        <v>203</v>
      </c>
      <c r="G46" s="98">
        <f t="shared" ref="G46:K46" si="5">G47</f>
        <v>14051.95</v>
      </c>
      <c r="H46" s="98">
        <f t="shared" si="5"/>
        <v>0</v>
      </c>
      <c r="I46" s="98">
        <v>0</v>
      </c>
      <c r="J46" s="138">
        <f t="shared" si="5"/>
        <v>0</v>
      </c>
      <c r="K46" s="138">
        <f t="shared" si="5"/>
        <v>0</v>
      </c>
    </row>
    <row r="47" spans="2:11" ht="25.5" x14ac:dyDescent="0.25">
      <c r="B47" s="12"/>
      <c r="C47" s="12">
        <v>72</v>
      </c>
      <c r="D47" s="16"/>
      <c r="E47" s="16"/>
      <c r="F47" s="12" t="s">
        <v>204</v>
      </c>
      <c r="G47" s="96">
        <f>G48+G50</f>
        <v>14051.95</v>
      </c>
      <c r="H47" s="96">
        <v>0</v>
      </c>
      <c r="I47" s="96">
        <v>0</v>
      </c>
      <c r="J47" s="137">
        <v>0</v>
      </c>
      <c r="K47" s="137">
        <v>0</v>
      </c>
    </row>
    <row r="48" spans="2:11" x14ac:dyDescent="0.25">
      <c r="B48" s="13"/>
      <c r="C48" s="13"/>
      <c r="D48" s="13">
        <v>722</v>
      </c>
      <c r="E48" s="13"/>
      <c r="F48" s="13"/>
      <c r="G48" s="85">
        <f>G49</f>
        <v>2436</v>
      </c>
      <c r="H48" s="85"/>
      <c r="I48" s="85">
        <v>0</v>
      </c>
      <c r="J48" s="137">
        <v>0</v>
      </c>
      <c r="K48" s="137"/>
    </row>
    <row r="49" spans="2:11" x14ac:dyDescent="0.25">
      <c r="B49" s="13"/>
      <c r="C49" s="13"/>
      <c r="D49" s="13"/>
      <c r="E49" s="13">
        <v>7223</v>
      </c>
      <c r="F49" s="13" t="s">
        <v>92</v>
      </c>
      <c r="G49" s="85">
        <v>2436</v>
      </c>
      <c r="H49" s="85"/>
      <c r="I49" s="85">
        <v>0</v>
      </c>
      <c r="J49" s="137">
        <v>0</v>
      </c>
      <c r="K49" s="137"/>
    </row>
    <row r="50" spans="2:11" x14ac:dyDescent="0.25">
      <c r="B50" s="13"/>
      <c r="C50" s="13"/>
      <c r="D50" s="13">
        <v>723</v>
      </c>
      <c r="E50" s="13"/>
      <c r="F50" s="13"/>
      <c r="G50" s="85">
        <f>G51</f>
        <v>11615.95</v>
      </c>
      <c r="H50" s="85"/>
      <c r="I50" s="85">
        <v>0</v>
      </c>
      <c r="J50" s="137">
        <v>0</v>
      </c>
      <c r="K50" s="137"/>
    </row>
    <row r="51" spans="2:11" x14ac:dyDescent="0.25">
      <c r="B51" s="13"/>
      <c r="C51" s="13"/>
      <c r="D51" s="13"/>
      <c r="E51" s="13">
        <v>7231</v>
      </c>
      <c r="F51" s="87" t="s">
        <v>209</v>
      </c>
      <c r="G51" s="85">
        <v>11615.95</v>
      </c>
      <c r="H51" s="85"/>
      <c r="I51" s="85">
        <v>0</v>
      </c>
      <c r="J51" s="137">
        <v>0</v>
      </c>
      <c r="K51" s="137"/>
    </row>
    <row r="52" spans="2:11" x14ac:dyDescent="0.25">
      <c r="H52" s="95"/>
      <c r="I52" s="95"/>
      <c r="J52" s="139"/>
      <c r="K52" s="139"/>
    </row>
    <row r="53" spans="2:11" ht="18.75" x14ac:dyDescent="0.25">
      <c r="B53" s="5"/>
      <c r="C53" s="5"/>
      <c r="D53" s="5"/>
      <c r="E53" s="5"/>
      <c r="F53" s="5"/>
      <c r="G53" s="116"/>
      <c r="H53" s="5"/>
      <c r="I53" s="6"/>
      <c r="J53" s="134"/>
      <c r="K53" s="134"/>
    </row>
    <row r="54" spans="2:11" ht="36.75" customHeight="1" x14ac:dyDescent="0.25">
      <c r="B54" s="186" t="s">
        <v>17</v>
      </c>
      <c r="C54" s="187"/>
      <c r="D54" s="187"/>
      <c r="E54" s="187"/>
      <c r="F54" s="188"/>
      <c r="G54" s="117" t="s">
        <v>201</v>
      </c>
      <c r="H54" s="94" t="s">
        <v>211</v>
      </c>
      <c r="I54" s="94" t="s">
        <v>212</v>
      </c>
      <c r="J54" s="135" t="s">
        <v>139</v>
      </c>
      <c r="K54" s="135" t="s">
        <v>154</v>
      </c>
    </row>
    <row r="55" spans="2:11" x14ac:dyDescent="0.25">
      <c r="B55" s="183">
        <v>1</v>
      </c>
      <c r="C55" s="184"/>
      <c r="D55" s="184"/>
      <c r="E55" s="184"/>
      <c r="F55" s="185"/>
      <c r="G55" s="118"/>
      <c r="H55" s="93"/>
      <c r="I55" s="93"/>
      <c r="J55" s="136"/>
      <c r="K55" s="136"/>
    </row>
    <row r="56" spans="2:11" x14ac:dyDescent="0.25">
      <c r="B56" s="12"/>
      <c r="C56" s="12"/>
      <c r="D56" s="12"/>
      <c r="E56" s="12"/>
      <c r="F56" s="12" t="s">
        <v>123</v>
      </c>
      <c r="G56" s="88">
        <f>G57+G108</f>
        <v>5785160.7700000005</v>
      </c>
      <c r="H56" s="88">
        <f>H57+H108</f>
        <v>6837211.5700000003</v>
      </c>
      <c r="I56" s="88">
        <f t="shared" ref="I56" si="6">I57+I108</f>
        <v>6708568.6100000003</v>
      </c>
      <c r="J56" s="140">
        <f>I56/G56*100</f>
        <v>115.96166254857599</v>
      </c>
      <c r="K56" s="140">
        <f>I56/H56*100</f>
        <v>98.118487943762716</v>
      </c>
    </row>
    <row r="57" spans="2:11" x14ac:dyDescent="0.25">
      <c r="B57" s="12">
        <v>3</v>
      </c>
      <c r="C57" s="12"/>
      <c r="D57" s="12"/>
      <c r="E57" s="12"/>
      <c r="F57" s="12" t="s">
        <v>12</v>
      </c>
      <c r="G57" s="88">
        <f>G58+G70+G102</f>
        <v>5266342.54</v>
      </c>
      <c r="H57" s="88">
        <f>H58+H70+H102</f>
        <v>6255157</v>
      </c>
      <c r="I57" s="88">
        <f t="shared" ref="I57" si="7">I58+I70+I102</f>
        <v>6129713.54</v>
      </c>
      <c r="J57" s="140">
        <f>I57/G57*100</f>
        <v>116.39412919768033</v>
      </c>
      <c r="K57" s="140">
        <f t="shared" ref="K57:K116" si="8">I57/H57*100</f>
        <v>97.994559369173302</v>
      </c>
    </row>
    <row r="58" spans="2:11" x14ac:dyDescent="0.25">
      <c r="B58" s="12"/>
      <c r="C58" s="12">
        <v>31</v>
      </c>
      <c r="D58" s="16"/>
      <c r="E58" s="16"/>
      <c r="F58" s="12" t="s">
        <v>13</v>
      </c>
      <c r="G58" s="88">
        <f>G59+G64+G66</f>
        <v>4627675.2</v>
      </c>
      <c r="H58" s="88">
        <v>5403335</v>
      </c>
      <c r="I58" s="88">
        <f t="shared" ref="I58" si="9">I59+I64+I66</f>
        <v>5294948.88</v>
      </c>
      <c r="J58" s="140">
        <f>I58/G58*100</f>
        <v>114.41919865076096</v>
      </c>
      <c r="K58" s="140">
        <f>I58/H58*100</f>
        <v>97.994088465734592</v>
      </c>
    </row>
    <row r="59" spans="2:11" x14ac:dyDescent="0.25">
      <c r="B59" s="13"/>
      <c r="C59" s="13"/>
      <c r="D59" s="90">
        <v>311</v>
      </c>
      <c r="E59" s="90"/>
      <c r="F59" s="90" t="s">
        <v>98</v>
      </c>
      <c r="G59" s="88">
        <f>SUM(G60:G63)</f>
        <v>4001956.3400000003</v>
      </c>
      <c r="H59" s="88"/>
      <c r="I59" s="88">
        <f t="shared" ref="I59" si="10">SUM(I60:I63)</f>
        <v>4585360.83</v>
      </c>
      <c r="J59" s="140">
        <f>I59/G59*100</f>
        <v>114.57798237748891</v>
      </c>
      <c r="K59" s="140"/>
    </row>
    <row r="60" spans="2:11" x14ac:dyDescent="0.25">
      <c r="B60" s="13"/>
      <c r="C60" s="13"/>
      <c r="D60" s="13"/>
      <c r="E60" s="13">
        <v>3111</v>
      </c>
      <c r="F60" s="13" t="s">
        <v>49</v>
      </c>
      <c r="G60" s="85">
        <v>3516043.45</v>
      </c>
      <c r="H60" s="91"/>
      <c r="I60" s="85">
        <v>4136355.64</v>
      </c>
      <c r="J60" s="140">
        <f>I60/G60*100</f>
        <v>117.64233573393412</v>
      </c>
      <c r="K60" s="140"/>
    </row>
    <row r="61" spans="2:11" x14ac:dyDescent="0.25">
      <c r="B61" s="13"/>
      <c r="C61" s="13"/>
      <c r="D61" s="13"/>
      <c r="E61" s="13">
        <v>3112</v>
      </c>
      <c r="F61" s="13" t="s">
        <v>206</v>
      </c>
      <c r="G61" s="85">
        <v>9240</v>
      </c>
      <c r="H61" s="91"/>
      <c r="I61" s="85">
        <v>13066</v>
      </c>
      <c r="J61" s="140"/>
      <c r="K61" s="140"/>
    </row>
    <row r="62" spans="2:11" x14ac:dyDescent="0.25">
      <c r="B62" s="13"/>
      <c r="C62" s="13"/>
      <c r="D62" s="13"/>
      <c r="E62" s="13">
        <v>3113</v>
      </c>
      <c r="F62" s="13" t="s">
        <v>50</v>
      </c>
      <c r="G62" s="85">
        <v>282702.34999999998</v>
      </c>
      <c r="H62" s="91"/>
      <c r="I62" s="85">
        <v>435939.19</v>
      </c>
      <c r="J62" s="140">
        <f t="shared" ref="J62:J67" si="11">I62/G62*100</f>
        <v>154.2043035722908</v>
      </c>
      <c r="K62" s="140"/>
    </row>
    <row r="63" spans="2:11" x14ac:dyDescent="0.25">
      <c r="B63" s="13"/>
      <c r="C63" s="13"/>
      <c r="D63" s="13"/>
      <c r="E63" s="13">
        <v>3114</v>
      </c>
      <c r="F63" s="13" t="s">
        <v>51</v>
      </c>
      <c r="G63" s="85">
        <v>193970.54</v>
      </c>
      <c r="H63" s="91"/>
      <c r="I63" s="85">
        <v>0</v>
      </c>
      <c r="J63" s="140">
        <f t="shared" si="11"/>
        <v>0</v>
      </c>
      <c r="K63" s="140"/>
    </row>
    <row r="64" spans="2:11" x14ac:dyDescent="0.25">
      <c r="B64" s="13"/>
      <c r="C64" s="13"/>
      <c r="D64" s="90">
        <v>312</v>
      </c>
      <c r="E64" s="90"/>
      <c r="F64" s="90"/>
      <c r="G64" s="88">
        <f>G65</f>
        <v>136685.72</v>
      </c>
      <c r="H64" s="88"/>
      <c r="I64" s="88">
        <f t="shared" ref="I64" si="12">I65</f>
        <v>141954.82999999999</v>
      </c>
      <c r="J64" s="140">
        <f t="shared" si="11"/>
        <v>103.85490891074794</v>
      </c>
      <c r="K64" s="140"/>
    </row>
    <row r="65" spans="2:11" x14ac:dyDescent="0.25">
      <c r="B65" s="13"/>
      <c r="C65" s="13"/>
      <c r="D65" s="13"/>
      <c r="E65" s="13">
        <v>3121</v>
      </c>
      <c r="F65" s="13" t="s">
        <v>52</v>
      </c>
      <c r="G65" s="85">
        <v>136685.72</v>
      </c>
      <c r="H65" s="91"/>
      <c r="I65" s="85">
        <v>141954.82999999999</v>
      </c>
      <c r="J65" s="140">
        <f t="shared" si="11"/>
        <v>103.85490891074794</v>
      </c>
      <c r="K65" s="140"/>
    </row>
    <row r="66" spans="2:11" x14ac:dyDescent="0.25">
      <c r="B66" s="13"/>
      <c r="C66" s="13"/>
      <c r="D66" s="90">
        <v>313</v>
      </c>
      <c r="E66" s="90"/>
      <c r="F66" s="90"/>
      <c r="G66" s="88">
        <f>G67+G68</f>
        <v>489033.14</v>
      </c>
      <c r="H66" s="88"/>
      <c r="I66" s="88">
        <f t="shared" ref="I66" si="13">I67+I68</f>
        <v>567633.22</v>
      </c>
      <c r="J66" s="140">
        <f t="shared" si="11"/>
        <v>116.07254673987941</v>
      </c>
      <c r="K66" s="140"/>
    </row>
    <row r="67" spans="2:11" x14ac:dyDescent="0.25">
      <c r="B67" s="13"/>
      <c r="C67" s="13"/>
      <c r="D67" s="13"/>
      <c r="E67" s="13">
        <v>3132</v>
      </c>
      <c r="F67" s="13" t="s">
        <v>80</v>
      </c>
      <c r="G67" s="85">
        <v>489033.14</v>
      </c>
      <c r="H67" s="91"/>
      <c r="I67" s="85">
        <v>567633.22</v>
      </c>
      <c r="J67" s="140">
        <f t="shared" si="11"/>
        <v>116.07254673987941</v>
      </c>
      <c r="K67" s="140"/>
    </row>
    <row r="68" spans="2:11" x14ac:dyDescent="0.25">
      <c r="B68" s="13"/>
      <c r="C68" s="13"/>
      <c r="D68" s="13"/>
      <c r="E68" s="13">
        <v>3133</v>
      </c>
      <c r="F68" s="13" t="s">
        <v>153</v>
      </c>
      <c r="G68" s="85">
        <v>0</v>
      </c>
      <c r="H68" s="91"/>
      <c r="I68" s="85"/>
      <c r="J68" s="140" t="s">
        <v>198</v>
      </c>
      <c r="K68" s="140"/>
    </row>
    <row r="69" spans="2:11" x14ac:dyDescent="0.25">
      <c r="B69" s="13"/>
      <c r="C69" s="13"/>
      <c r="D69" s="13"/>
      <c r="E69" s="13"/>
      <c r="F69" s="13"/>
      <c r="G69" s="85"/>
      <c r="H69" s="91"/>
      <c r="I69" s="85"/>
      <c r="J69" s="140"/>
      <c r="K69" s="140"/>
    </row>
    <row r="70" spans="2:11" x14ac:dyDescent="0.25">
      <c r="B70" s="13"/>
      <c r="C70" s="90">
        <v>32</v>
      </c>
      <c r="D70" s="14"/>
      <c r="E70" s="14"/>
      <c r="F70" s="90" t="s">
        <v>25</v>
      </c>
      <c r="G70" s="88">
        <f>G71+G75+G82+G94</f>
        <v>637696.64</v>
      </c>
      <c r="H70" s="88">
        <v>850710</v>
      </c>
      <c r="I70" s="88">
        <f>I71+I75+I82+I94+I92</f>
        <v>833662.75000000012</v>
      </c>
      <c r="J70" s="140">
        <f t="shared" ref="J70:J80" si="14">I70/G70*100</f>
        <v>130.73030304817038</v>
      </c>
      <c r="K70" s="140">
        <f t="shared" si="8"/>
        <v>97.996115009815341</v>
      </c>
    </row>
    <row r="71" spans="2:11" x14ac:dyDescent="0.25">
      <c r="B71" s="13"/>
      <c r="C71" s="13"/>
      <c r="D71" s="90">
        <v>321</v>
      </c>
      <c r="E71" s="90"/>
      <c r="F71" s="90" t="s">
        <v>82</v>
      </c>
      <c r="G71" s="88">
        <f>SUM(G72:G74)</f>
        <v>132458.66</v>
      </c>
      <c r="H71" s="88"/>
      <c r="I71" s="88">
        <f t="shared" ref="I71" si="15">SUM(I72:I74)</f>
        <v>161571.92000000001</v>
      </c>
      <c r="J71" s="140">
        <f t="shared" si="14"/>
        <v>121.97912918641937</v>
      </c>
      <c r="K71" s="140"/>
    </row>
    <row r="72" spans="2:11" x14ac:dyDescent="0.25">
      <c r="B72" s="13"/>
      <c r="C72" s="90"/>
      <c r="D72" s="13"/>
      <c r="E72" s="13">
        <v>3211</v>
      </c>
      <c r="F72" s="87" t="s">
        <v>53</v>
      </c>
      <c r="G72" s="85">
        <v>16616.580000000002</v>
      </c>
      <c r="H72" s="91"/>
      <c r="I72" s="85">
        <v>16765.54</v>
      </c>
      <c r="J72" s="140">
        <f t="shared" si="14"/>
        <v>100.8964540236318</v>
      </c>
      <c r="K72" s="140"/>
    </row>
    <row r="73" spans="2:11" x14ac:dyDescent="0.25">
      <c r="B73" s="13"/>
      <c r="C73" s="90"/>
      <c r="D73" s="13"/>
      <c r="E73" s="13">
        <v>3212</v>
      </c>
      <c r="F73" s="13" t="s">
        <v>152</v>
      </c>
      <c r="G73" s="85">
        <v>97622</v>
      </c>
      <c r="H73" s="91"/>
      <c r="I73" s="85">
        <v>101336</v>
      </c>
      <c r="J73" s="140">
        <f t="shared" si="14"/>
        <v>103.80447030382496</v>
      </c>
      <c r="K73" s="140"/>
    </row>
    <row r="74" spans="2:11" x14ac:dyDescent="0.25">
      <c r="B74" s="13"/>
      <c r="C74" s="90"/>
      <c r="D74" s="13"/>
      <c r="E74" s="13">
        <v>3213</v>
      </c>
      <c r="F74" s="87" t="s">
        <v>54</v>
      </c>
      <c r="G74" s="85">
        <v>18220.080000000002</v>
      </c>
      <c r="H74" s="91"/>
      <c r="I74" s="85">
        <v>43470.38</v>
      </c>
      <c r="J74" s="140">
        <f t="shared" si="14"/>
        <v>238.58501170137561</v>
      </c>
      <c r="K74" s="140"/>
    </row>
    <row r="75" spans="2:11" x14ac:dyDescent="0.25">
      <c r="B75" s="13"/>
      <c r="C75" s="90"/>
      <c r="D75" s="90">
        <v>322</v>
      </c>
      <c r="E75" s="90"/>
      <c r="F75" s="89"/>
      <c r="G75" s="88">
        <f>SUM(G76:G81)</f>
        <v>262917.06</v>
      </c>
      <c r="H75" s="88"/>
      <c r="I75" s="88">
        <f t="shared" ref="I75" si="16">SUM(I76:I81)</f>
        <v>337911.70999999996</v>
      </c>
      <c r="J75" s="140">
        <f t="shared" si="14"/>
        <v>128.52407143150009</v>
      </c>
      <c r="K75" s="140"/>
    </row>
    <row r="76" spans="2:11" x14ac:dyDescent="0.25">
      <c r="B76" s="13"/>
      <c r="C76" s="90"/>
      <c r="D76" s="13"/>
      <c r="E76" s="13">
        <v>3221</v>
      </c>
      <c r="F76" s="87" t="s">
        <v>85</v>
      </c>
      <c r="G76" s="85">
        <v>21682.81</v>
      </c>
      <c r="H76" s="91"/>
      <c r="I76" s="85">
        <v>25376.26</v>
      </c>
      <c r="J76" s="140">
        <f t="shared" si="14"/>
        <v>117.03400066688772</v>
      </c>
      <c r="K76" s="140"/>
    </row>
    <row r="77" spans="2:11" x14ac:dyDescent="0.25">
      <c r="B77" s="13"/>
      <c r="C77" s="90"/>
      <c r="D77" s="13"/>
      <c r="E77" s="13">
        <v>3222</v>
      </c>
      <c r="F77" s="87" t="s">
        <v>60</v>
      </c>
      <c r="G77" s="85">
        <v>39292.639999999999</v>
      </c>
      <c r="H77" s="91"/>
      <c r="I77" s="85">
        <v>4207.99</v>
      </c>
      <c r="J77" s="140">
        <f t="shared" si="14"/>
        <v>10.709359310038725</v>
      </c>
      <c r="K77" s="140"/>
    </row>
    <row r="78" spans="2:11" x14ac:dyDescent="0.25">
      <c r="B78" s="13"/>
      <c r="C78" s="90"/>
      <c r="D78" s="13"/>
      <c r="E78" s="13">
        <v>3223</v>
      </c>
      <c r="F78" s="87" t="s">
        <v>61</v>
      </c>
      <c r="G78" s="85">
        <v>165538.10999999999</v>
      </c>
      <c r="H78" s="91"/>
      <c r="I78" s="85">
        <v>165209.56</v>
      </c>
      <c r="J78" s="140">
        <f t="shared" si="14"/>
        <v>99.801526065508426</v>
      </c>
      <c r="K78" s="140"/>
    </row>
    <row r="79" spans="2:11" x14ac:dyDescent="0.25">
      <c r="B79" s="13"/>
      <c r="C79" s="90"/>
      <c r="D79" s="13"/>
      <c r="E79" s="13">
        <v>3224</v>
      </c>
      <c r="F79" s="87" t="s">
        <v>151</v>
      </c>
      <c r="G79" s="85">
        <v>17233.3</v>
      </c>
      <c r="H79" s="91"/>
      <c r="I79" s="85">
        <v>34372.300000000003</v>
      </c>
      <c r="J79" s="140">
        <f t="shared" si="14"/>
        <v>199.45280358375939</v>
      </c>
      <c r="K79" s="140"/>
    </row>
    <row r="80" spans="2:11" x14ac:dyDescent="0.25">
      <c r="B80" s="13"/>
      <c r="C80" s="90"/>
      <c r="D80" s="13"/>
      <c r="E80" s="13">
        <v>3225</v>
      </c>
      <c r="F80" s="87" t="s">
        <v>62</v>
      </c>
      <c r="G80" s="85">
        <v>18087.7</v>
      </c>
      <c r="H80" s="91"/>
      <c r="I80" s="85">
        <v>24111.86</v>
      </c>
      <c r="J80" s="140">
        <f t="shared" si="14"/>
        <v>133.3052848068024</v>
      </c>
      <c r="K80" s="140"/>
    </row>
    <row r="81" spans="2:11" x14ac:dyDescent="0.25">
      <c r="B81" s="13"/>
      <c r="C81" s="90"/>
      <c r="D81" s="13"/>
      <c r="E81" s="13">
        <v>3227</v>
      </c>
      <c r="F81" s="87" t="s">
        <v>150</v>
      </c>
      <c r="G81" s="85">
        <v>1082.5</v>
      </c>
      <c r="H81" s="91"/>
      <c r="I81" s="85">
        <v>84633.74</v>
      </c>
      <c r="J81" s="140" t="s">
        <v>198</v>
      </c>
      <c r="K81" s="140"/>
    </row>
    <row r="82" spans="2:11" x14ac:dyDescent="0.25">
      <c r="B82" s="13"/>
      <c r="C82" s="90"/>
      <c r="D82" s="90">
        <v>323</v>
      </c>
      <c r="E82" s="90"/>
      <c r="F82" s="89"/>
      <c r="G82" s="88">
        <f>SUM(G83:G91)</f>
        <v>187574.06</v>
      </c>
      <c r="H82" s="88"/>
      <c r="I82" s="88">
        <f t="shared" ref="I82" si="17">SUM(I83:I91)</f>
        <v>224998.88</v>
      </c>
      <c r="J82" s="140">
        <f t="shared" ref="J82:J98" si="18">I82/G82*100</f>
        <v>119.95202321685632</v>
      </c>
      <c r="K82" s="140"/>
    </row>
    <row r="83" spans="2:11" x14ac:dyDescent="0.25">
      <c r="B83" s="13"/>
      <c r="C83" s="90"/>
      <c r="D83" s="13"/>
      <c r="E83" s="13">
        <v>3231</v>
      </c>
      <c r="F83" s="87" t="s">
        <v>101</v>
      </c>
      <c r="G83" s="85">
        <v>11931.16</v>
      </c>
      <c r="H83" s="91"/>
      <c r="I83" s="85">
        <v>14470.53</v>
      </c>
      <c r="J83" s="140">
        <f t="shared" si="18"/>
        <v>121.28351308674095</v>
      </c>
      <c r="K83" s="140"/>
    </row>
    <row r="84" spans="2:11" x14ac:dyDescent="0.25">
      <c r="B84" s="13"/>
      <c r="C84" s="90"/>
      <c r="D84" s="13"/>
      <c r="E84" s="13">
        <v>3232</v>
      </c>
      <c r="F84" s="87" t="s">
        <v>130</v>
      </c>
      <c r="G84" s="85">
        <v>85065.46</v>
      </c>
      <c r="H84" s="91"/>
      <c r="I84" s="85">
        <v>121263.19</v>
      </c>
      <c r="J84" s="140">
        <f t="shared" si="18"/>
        <v>142.55279404825413</v>
      </c>
      <c r="K84" s="140"/>
    </row>
    <row r="85" spans="2:11" x14ac:dyDescent="0.25">
      <c r="B85" s="13"/>
      <c r="C85" s="90"/>
      <c r="D85" s="13"/>
      <c r="E85" s="13">
        <v>3233</v>
      </c>
      <c r="F85" s="87" t="s">
        <v>149</v>
      </c>
      <c r="G85" s="85">
        <v>4941.8900000000003</v>
      </c>
      <c r="H85" s="91"/>
      <c r="I85" s="85">
        <v>10069.08</v>
      </c>
      <c r="J85" s="140">
        <f t="shared" si="18"/>
        <v>203.7495775907598</v>
      </c>
      <c r="K85" s="140"/>
    </row>
    <row r="86" spans="2:11" x14ac:dyDescent="0.25">
      <c r="B86" s="13"/>
      <c r="C86" s="90"/>
      <c r="D86" s="13"/>
      <c r="E86" s="13">
        <v>3234</v>
      </c>
      <c r="F86" s="87" t="s">
        <v>64</v>
      </c>
      <c r="G86" s="85">
        <v>49442.42</v>
      </c>
      <c r="H86" s="91"/>
      <c r="I86" s="85">
        <v>42794.79</v>
      </c>
      <c r="J86" s="140">
        <f t="shared" si="18"/>
        <v>86.554804558514746</v>
      </c>
      <c r="K86" s="140"/>
    </row>
    <row r="87" spans="2:11" x14ac:dyDescent="0.25">
      <c r="B87" s="13"/>
      <c r="C87" s="90"/>
      <c r="D87" s="13"/>
      <c r="E87" s="13">
        <v>3235</v>
      </c>
      <c r="F87" s="87" t="s">
        <v>65</v>
      </c>
      <c r="G87" s="85">
        <v>0</v>
      </c>
      <c r="H87" s="91"/>
      <c r="I87" s="85">
        <v>208.7</v>
      </c>
      <c r="J87" s="140" t="s">
        <v>198</v>
      </c>
      <c r="K87" s="140"/>
    </row>
    <row r="88" spans="2:11" x14ac:dyDescent="0.25">
      <c r="B88" s="13"/>
      <c r="C88" s="90"/>
      <c r="D88" s="13"/>
      <c r="E88" s="13">
        <v>3236</v>
      </c>
      <c r="F88" s="87" t="s">
        <v>103</v>
      </c>
      <c r="G88" s="85">
        <v>20087.82</v>
      </c>
      <c r="H88" s="91"/>
      <c r="I88" s="85">
        <v>3961.95</v>
      </c>
      <c r="J88" s="140">
        <f t="shared" si="18"/>
        <v>19.72314566737456</v>
      </c>
      <c r="K88" s="140"/>
    </row>
    <row r="89" spans="2:11" x14ac:dyDescent="0.25">
      <c r="B89" s="13"/>
      <c r="C89" s="90"/>
      <c r="D89" s="13"/>
      <c r="E89" s="13">
        <v>3237</v>
      </c>
      <c r="F89" s="87" t="s">
        <v>66</v>
      </c>
      <c r="G89" s="85">
        <v>6015.58</v>
      </c>
      <c r="H89" s="91"/>
      <c r="I89" s="85">
        <v>16039.65</v>
      </c>
      <c r="J89" s="140">
        <f t="shared" si="18"/>
        <v>266.63513742648257</v>
      </c>
      <c r="K89" s="140"/>
    </row>
    <row r="90" spans="2:11" x14ac:dyDescent="0.25">
      <c r="B90" s="13"/>
      <c r="C90" s="90"/>
      <c r="D90" s="13"/>
      <c r="E90" s="13">
        <v>3238</v>
      </c>
      <c r="F90" s="87" t="s">
        <v>67</v>
      </c>
      <c r="G90" s="85">
        <v>4652.5</v>
      </c>
      <c r="H90" s="91"/>
      <c r="I90" s="85">
        <v>3591</v>
      </c>
      <c r="J90" s="140">
        <f t="shared" si="18"/>
        <v>77.184309511015584</v>
      </c>
      <c r="K90" s="140"/>
    </row>
    <row r="91" spans="2:11" x14ac:dyDescent="0.25">
      <c r="B91" s="13"/>
      <c r="C91" s="90"/>
      <c r="D91" s="13"/>
      <c r="E91" s="13">
        <v>3239</v>
      </c>
      <c r="F91" s="87" t="s">
        <v>68</v>
      </c>
      <c r="G91" s="85">
        <v>5437.23</v>
      </c>
      <c r="H91" s="91"/>
      <c r="I91" s="85">
        <v>12599.99</v>
      </c>
      <c r="J91" s="140">
        <f t="shared" si="18"/>
        <v>231.73546088725328</v>
      </c>
      <c r="K91" s="140"/>
    </row>
    <row r="92" spans="2:11" s="151" customFormat="1" ht="24.75" customHeight="1" x14ac:dyDescent="0.25">
      <c r="B92" s="90"/>
      <c r="C92" s="90"/>
      <c r="D92" s="90">
        <v>325</v>
      </c>
      <c r="E92" s="90"/>
      <c r="F92" s="89" t="s">
        <v>236</v>
      </c>
      <c r="G92" s="96">
        <v>0</v>
      </c>
      <c r="H92" s="88"/>
      <c r="I92" s="96">
        <f>I93</f>
        <v>41415.18</v>
      </c>
      <c r="J92" s="140"/>
      <c r="K92" s="140"/>
    </row>
    <row r="93" spans="2:11" ht="27" customHeight="1" x14ac:dyDescent="0.25">
      <c r="B93" s="13"/>
      <c r="C93" s="90"/>
      <c r="D93" s="13"/>
      <c r="E93" s="13">
        <v>3251</v>
      </c>
      <c r="F93" s="87" t="s">
        <v>236</v>
      </c>
      <c r="G93" s="85">
        <v>0</v>
      </c>
      <c r="H93" s="91"/>
      <c r="I93" s="85">
        <v>41415.18</v>
      </c>
      <c r="J93" s="140"/>
      <c r="K93" s="140"/>
    </row>
    <row r="94" spans="2:11" x14ac:dyDescent="0.25">
      <c r="B94" s="13"/>
      <c r="C94" s="90"/>
      <c r="D94" s="90">
        <v>329</v>
      </c>
      <c r="E94" s="90"/>
      <c r="F94" s="89"/>
      <c r="G94" s="88">
        <f>SUM(G95:G100)</f>
        <v>54746.86</v>
      </c>
      <c r="H94" s="88"/>
      <c r="I94" s="88">
        <f t="shared" ref="I94" si="19">SUM(I95:I100)</f>
        <v>67765.06</v>
      </c>
      <c r="J94" s="140">
        <f t="shared" si="18"/>
        <v>123.77889800437869</v>
      </c>
      <c r="K94" s="140"/>
    </row>
    <row r="95" spans="2:11" x14ac:dyDescent="0.25">
      <c r="B95" s="13"/>
      <c r="C95" s="90"/>
      <c r="D95" s="13"/>
      <c r="E95" s="13">
        <v>3291</v>
      </c>
      <c r="F95" s="87" t="s">
        <v>131</v>
      </c>
      <c r="G95" s="85">
        <v>12170.75</v>
      </c>
      <c r="H95" s="91"/>
      <c r="I95" s="85">
        <v>12721.21</v>
      </c>
      <c r="J95" s="140">
        <f t="shared" si="18"/>
        <v>104.52281083745865</v>
      </c>
      <c r="K95" s="140"/>
    </row>
    <row r="96" spans="2:11" x14ac:dyDescent="0.25">
      <c r="B96" s="13"/>
      <c r="C96" s="90"/>
      <c r="D96" s="13"/>
      <c r="E96" s="13">
        <v>3292</v>
      </c>
      <c r="F96" s="87" t="s">
        <v>69</v>
      </c>
      <c r="G96" s="85">
        <v>19497</v>
      </c>
      <c r="H96" s="91"/>
      <c r="I96" s="85">
        <v>25625.91</v>
      </c>
      <c r="J96" s="140">
        <f t="shared" si="18"/>
        <v>131.43514386828744</v>
      </c>
      <c r="K96" s="140"/>
    </row>
    <row r="97" spans="2:11" x14ac:dyDescent="0.25">
      <c r="B97" s="13"/>
      <c r="C97" s="90"/>
      <c r="D97" s="13"/>
      <c r="E97" s="13">
        <v>3293</v>
      </c>
      <c r="F97" s="87" t="s">
        <v>105</v>
      </c>
      <c r="G97" s="85">
        <v>1357.4</v>
      </c>
      <c r="H97" s="91"/>
      <c r="I97" s="85">
        <v>5457.33</v>
      </c>
      <c r="J97" s="140">
        <f t="shared" si="18"/>
        <v>402.04287608663617</v>
      </c>
      <c r="K97" s="140"/>
    </row>
    <row r="98" spans="2:11" x14ac:dyDescent="0.25">
      <c r="B98" s="13"/>
      <c r="C98" s="90"/>
      <c r="D98" s="13"/>
      <c r="E98" s="13">
        <v>3294</v>
      </c>
      <c r="F98" s="87" t="s">
        <v>106</v>
      </c>
      <c r="G98" s="85">
        <v>2345.13</v>
      </c>
      <c r="H98" s="91"/>
      <c r="I98" s="85">
        <v>2257.8000000000002</v>
      </c>
      <c r="J98" s="140">
        <f t="shared" si="18"/>
        <v>96.276112624886466</v>
      </c>
      <c r="K98" s="140"/>
    </row>
    <row r="99" spans="2:11" x14ac:dyDescent="0.25">
      <c r="B99" s="13"/>
      <c r="C99" s="90"/>
      <c r="D99" s="13"/>
      <c r="E99" s="13">
        <v>3295</v>
      </c>
      <c r="F99" s="87" t="s">
        <v>70</v>
      </c>
      <c r="G99" s="85">
        <v>6279.38</v>
      </c>
      <c r="H99" s="91"/>
      <c r="I99" s="85">
        <v>5703.61</v>
      </c>
      <c r="J99" s="140" t="s">
        <v>198</v>
      </c>
      <c r="K99" s="140"/>
    </row>
    <row r="100" spans="2:11" x14ac:dyDescent="0.25">
      <c r="B100" s="13"/>
      <c r="C100" s="90"/>
      <c r="D100" s="13"/>
      <c r="E100" s="13">
        <v>3299</v>
      </c>
      <c r="F100" s="87" t="s">
        <v>148</v>
      </c>
      <c r="G100" s="85">
        <v>13097.2</v>
      </c>
      <c r="H100" s="91"/>
      <c r="I100" s="85">
        <v>15999.2</v>
      </c>
      <c r="J100" s="140">
        <f>I100/G100*100</f>
        <v>122.15740769019332</v>
      </c>
      <c r="K100" s="140"/>
    </row>
    <row r="101" spans="2:11" x14ac:dyDescent="0.25">
      <c r="B101" s="13"/>
      <c r="C101" s="90"/>
      <c r="D101" s="13"/>
      <c r="E101" s="13"/>
      <c r="F101" s="87"/>
      <c r="G101" s="85"/>
      <c r="H101" s="91"/>
      <c r="I101" s="85"/>
      <c r="J101" s="140"/>
      <c r="K101" s="140"/>
    </row>
    <row r="102" spans="2:11" x14ac:dyDescent="0.25">
      <c r="B102" s="13"/>
      <c r="C102" s="90">
        <v>34</v>
      </c>
      <c r="D102" s="13"/>
      <c r="E102" s="13"/>
      <c r="F102" s="89" t="s">
        <v>39</v>
      </c>
      <c r="G102" s="88">
        <f>G103</f>
        <v>970.7</v>
      </c>
      <c r="H102" s="88">
        <v>1112</v>
      </c>
      <c r="I102" s="88">
        <f t="shared" ref="I102" si="20">I103</f>
        <v>1101.9100000000001</v>
      </c>
      <c r="J102" s="140">
        <f>I102/G102*100</f>
        <v>113.51704955186979</v>
      </c>
      <c r="K102" s="140">
        <f t="shared" si="8"/>
        <v>99.092625899280591</v>
      </c>
    </row>
    <row r="103" spans="2:11" x14ac:dyDescent="0.25">
      <c r="B103" s="13"/>
      <c r="C103" s="90"/>
      <c r="D103" s="90">
        <v>343</v>
      </c>
      <c r="E103" s="90"/>
      <c r="F103" s="89"/>
      <c r="G103" s="88">
        <f>SUM(G104:G106)</f>
        <v>970.7</v>
      </c>
      <c r="H103" s="88"/>
      <c r="I103" s="88">
        <f t="shared" ref="I103" si="21">SUM(I104:I106)</f>
        <v>1101.9100000000001</v>
      </c>
      <c r="J103" s="140">
        <f>I103/G103*100</f>
        <v>113.51704955186979</v>
      </c>
      <c r="K103" s="140"/>
    </row>
    <row r="104" spans="2:11" x14ac:dyDescent="0.25">
      <c r="B104" s="13"/>
      <c r="C104" s="90"/>
      <c r="D104" s="14"/>
      <c r="E104" s="13">
        <v>3431</v>
      </c>
      <c r="F104" s="13" t="s">
        <v>96</v>
      </c>
      <c r="G104" s="85">
        <v>924.38</v>
      </c>
      <c r="H104" s="91"/>
      <c r="I104" s="85">
        <v>1088.95</v>
      </c>
      <c r="J104" s="140">
        <f>I104/G104*100</f>
        <v>117.80328436357344</v>
      </c>
      <c r="K104" s="140"/>
    </row>
    <row r="105" spans="2:11" x14ac:dyDescent="0.25">
      <c r="B105" s="13"/>
      <c r="C105" s="90"/>
      <c r="D105" s="14"/>
      <c r="E105" s="13">
        <v>3432</v>
      </c>
      <c r="F105" s="13" t="s">
        <v>147</v>
      </c>
      <c r="G105" s="85">
        <v>0.09</v>
      </c>
      <c r="H105" s="91"/>
      <c r="I105" s="85"/>
      <c r="J105" s="140" t="s">
        <v>198</v>
      </c>
      <c r="K105" s="140"/>
    </row>
    <row r="106" spans="2:11" x14ac:dyDescent="0.25">
      <c r="B106" s="13"/>
      <c r="C106" s="90"/>
      <c r="D106" s="14"/>
      <c r="E106" s="13">
        <v>3433</v>
      </c>
      <c r="F106" s="13" t="s">
        <v>125</v>
      </c>
      <c r="G106" s="85">
        <v>46.23</v>
      </c>
      <c r="H106" s="91"/>
      <c r="I106" s="85">
        <v>12.96</v>
      </c>
      <c r="J106" s="140" t="s">
        <v>198</v>
      </c>
      <c r="K106" s="140" t="s">
        <v>198</v>
      </c>
    </row>
    <row r="107" spans="2:11" x14ac:dyDescent="0.25">
      <c r="B107" s="13"/>
      <c r="C107" s="13"/>
      <c r="D107" s="14"/>
      <c r="E107" s="14"/>
      <c r="F107" s="14"/>
      <c r="G107" s="85"/>
      <c r="H107" s="91"/>
      <c r="I107" s="85"/>
      <c r="J107" s="140"/>
      <c r="K107" s="140"/>
    </row>
    <row r="108" spans="2:11" ht="21" customHeight="1" x14ac:dyDescent="0.25">
      <c r="B108" s="15">
        <v>4</v>
      </c>
      <c r="C108" s="15"/>
      <c r="D108" s="15"/>
      <c r="E108" s="15"/>
      <c r="F108" s="24" t="s">
        <v>14</v>
      </c>
      <c r="G108" s="88">
        <f t="shared" ref="G108:I108" si="22">G109+G116+G131</f>
        <v>518818.23000000004</v>
      </c>
      <c r="H108" s="88">
        <f t="shared" si="22"/>
        <v>582054.56999999995</v>
      </c>
      <c r="I108" s="88">
        <f t="shared" si="22"/>
        <v>578855.07000000007</v>
      </c>
      <c r="J108" s="140">
        <f>I108/G108*100</f>
        <v>111.57184472874056</v>
      </c>
      <c r="K108" s="140">
        <f t="shared" si="8"/>
        <v>99.450309272548125</v>
      </c>
    </row>
    <row r="109" spans="2:11" ht="25.5" x14ac:dyDescent="0.25">
      <c r="B109" s="16"/>
      <c r="C109" s="12">
        <v>41</v>
      </c>
      <c r="D109" s="16"/>
      <c r="E109" s="16"/>
      <c r="F109" s="24" t="s">
        <v>15</v>
      </c>
      <c r="G109" s="88">
        <f t="shared" ref="G109" si="23">G112</f>
        <v>2369.7800000000002</v>
      </c>
      <c r="H109" s="88">
        <v>1500</v>
      </c>
      <c r="I109" s="88">
        <f>I112+I110</f>
        <v>1260</v>
      </c>
      <c r="J109" s="140">
        <f>I109/G109*100</f>
        <v>53.169492526732434</v>
      </c>
      <c r="K109" s="140">
        <f t="shared" si="8"/>
        <v>84</v>
      </c>
    </row>
    <row r="110" spans="2:11" x14ac:dyDescent="0.25">
      <c r="B110" s="16"/>
      <c r="C110" s="12"/>
      <c r="D110" s="16">
        <v>411</v>
      </c>
      <c r="E110" s="16"/>
      <c r="F110" s="24"/>
      <c r="G110" s="88"/>
      <c r="H110" s="88"/>
      <c r="I110" s="88">
        <f>I111</f>
        <v>1000</v>
      </c>
      <c r="J110" s="140"/>
      <c r="K110" s="140"/>
    </row>
    <row r="111" spans="2:11" x14ac:dyDescent="0.25">
      <c r="B111" s="16"/>
      <c r="C111" s="12"/>
      <c r="D111" s="16"/>
      <c r="E111" s="16">
        <v>4111</v>
      </c>
      <c r="F111" s="25" t="s">
        <v>235</v>
      </c>
      <c r="G111" s="88"/>
      <c r="H111" s="88"/>
      <c r="I111" s="88">
        <v>1000</v>
      </c>
      <c r="J111" s="140"/>
      <c r="K111" s="140"/>
    </row>
    <row r="112" spans="2:11" x14ac:dyDescent="0.25">
      <c r="B112" s="16"/>
      <c r="C112" s="16"/>
      <c r="D112" s="13">
        <v>412</v>
      </c>
      <c r="E112" s="13"/>
      <c r="F112" s="13" t="s">
        <v>76</v>
      </c>
      <c r="G112" s="91">
        <f t="shared" ref="G112:I112" si="24">G113+G114</f>
        <v>2369.7800000000002</v>
      </c>
      <c r="H112" s="91"/>
      <c r="I112" s="91">
        <f t="shared" si="24"/>
        <v>260</v>
      </c>
      <c r="J112" s="140">
        <f>I112/G112*100</f>
        <v>10.971482584881297</v>
      </c>
      <c r="K112" s="140"/>
    </row>
    <row r="113" spans="2:11" x14ac:dyDescent="0.25">
      <c r="B113" s="16"/>
      <c r="C113" s="16"/>
      <c r="D113" s="13"/>
      <c r="E113" s="13">
        <v>4123</v>
      </c>
      <c r="F113" s="13" t="s">
        <v>72</v>
      </c>
      <c r="G113" s="85">
        <v>2369.7800000000002</v>
      </c>
      <c r="H113" s="91"/>
      <c r="I113" s="85">
        <v>260</v>
      </c>
      <c r="J113" s="140">
        <f>I113/G113*100</f>
        <v>10.971482584881297</v>
      </c>
      <c r="K113" s="140"/>
    </row>
    <row r="114" spans="2:11" x14ac:dyDescent="0.25">
      <c r="B114" s="16"/>
      <c r="C114" s="16"/>
      <c r="D114" s="13"/>
      <c r="E114" s="13">
        <v>4124</v>
      </c>
      <c r="F114" s="13" t="s">
        <v>146</v>
      </c>
      <c r="G114" s="85">
        <v>0</v>
      </c>
      <c r="H114" s="91"/>
      <c r="I114" s="85"/>
      <c r="J114" s="140" t="s">
        <v>198</v>
      </c>
      <c r="K114" s="140"/>
    </row>
    <row r="115" spans="2:11" x14ac:dyDescent="0.25">
      <c r="B115" s="16"/>
      <c r="C115" s="16"/>
      <c r="D115" s="16"/>
      <c r="E115" s="16"/>
      <c r="F115" s="25"/>
      <c r="G115" s="85"/>
      <c r="H115" s="91"/>
      <c r="I115" s="85"/>
      <c r="J115" s="140"/>
      <c r="K115" s="140"/>
    </row>
    <row r="116" spans="2:11" ht="27.75" customHeight="1" x14ac:dyDescent="0.25">
      <c r="B116" s="16"/>
      <c r="C116" s="12">
        <v>42</v>
      </c>
      <c r="D116" s="16"/>
      <c r="E116" s="16"/>
      <c r="F116" s="24" t="s">
        <v>32</v>
      </c>
      <c r="G116" s="88">
        <f t="shared" ref="G116:I116" si="25">G117+G124+G126+G128</f>
        <v>502401.03</v>
      </c>
      <c r="H116" s="88">
        <v>534054.56999999995</v>
      </c>
      <c r="I116" s="88">
        <f t="shared" si="25"/>
        <v>529282.57000000007</v>
      </c>
      <c r="J116" s="140">
        <f>I116/G116*100</f>
        <v>105.35061403038924</v>
      </c>
      <c r="K116" s="140">
        <f t="shared" si="8"/>
        <v>99.106458353122989</v>
      </c>
    </row>
    <row r="117" spans="2:11" x14ac:dyDescent="0.25">
      <c r="B117" s="12"/>
      <c r="C117" s="12"/>
      <c r="D117" s="12">
        <v>422</v>
      </c>
      <c r="E117" s="12"/>
      <c r="F117" s="24"/>
      <c r="G117" s="88">
        <f t="shared" ref="G117:I117" si="26">SUM(G118:G123)</f>
        <v>204890.41</v>
      </c>
      <c r="H117" s="88"/>
      <c r="I117" s="88">
        <f t="shared" si="26"/>
        <v>101769.57000000002</v>
      </c>
      <c r="J117" s="140">
        <f>I117/G117*100</f>
        <v>49.670245669380044</v>
      </c>
      <c r="K117" s="140"/>
    </row>
    <row r="118" spans="2:11" x14ac:dyDescent="0.25">
      <c r="B118" s="16"/>
      <c r="C118" s="16"/>
      <c r="D118" s="16"/>
      <c r="E118" s="16">
        <v>4221</v>
      </c>
      <c r="F118" s="25" t="s">
        <v>55</v>
      </c>
      <c r="G118" s="85">
        <v>3698.84</v>
      </c>
      <c r="H118" s="91"/>
      <c r="I118" s="85">
        <v>16221.39</v>
      </c>
      <c r="J118" s="140">
        <f>I118/G118*100</f>
        <v>438.55343837527442</v>
      </c>
      <c r="K118" s="140"/>
    </row>
    <row r="119" spans="2:11" x14ac:dyDescent="0.25">
      <c r="B119" s="16"/>
      <c r="C119" s="16"/>
      <c r="D119" s="16"/>
      <c r="E119" s="16">
        <v>4222</v>
      </c>
      <c r="F119" s="25" t="s">
        <v>56</v>
      </c>
      <c r="G119" s="85">
        <v>4869.3</v>
      </c>
      <c r="H119" s="91"/>
      <c r="I119" s="85">
        <v>35454</v>
      </c>
      <c r="J119" s="140" t="s">
        <v>198</v>
      </c>
      <c r="K119" s="140"/>
    </row>
    <row r="120" spans="2:11" x14ac:dyDescent="0.25">
      <c r="B120" s="16"/>
      <c r="C120" s="16"/>
      <c r="D120" s="16"/>
      <c r="E120" s="16">
        <v>4223</v>
      </c>
      <c r="F120" s="25"/>
      <c r="G120" s="85"/>
      <c r="H120" s="91"/>
      <c r="I120" s="85">
        <v>914.12</v>
      </c>
      <c r="J120" s="140"/>
      <c r="K120" s="140"/>
    </row>
    <row r="121" spans="2:11" x14ac:dyDescent="0.25">
      <c r="B121" s="16"/>
      <c r="C121" s="16"/>
      <c r="D121" s="16"/>
      <c r="E121" s="16">
        <v>4224</v>
      </c>
      <c r="F121" s="25" t="s">
        <v>57</v>
      </c>
      <c r="G121" s="85">
        <v>190397.61</v>
      </c>
      <c r="H121" s="91"/>
      <c r="I121" s="85">
        <v>33962.160000000003</v>
      </c>
      <c r="J121" s="140" t="s">
        <v>198</v>
      </c>
      <c r="K121" s="140"/>
    </row>
    <row r="122" spans="2:11" x14ac:dyDescent="0.25">
      <c r="B122" s="16"/>
      <c r="C122" s="16"/>
      <c r="D122" s="16"/>
      <c r="E122" s="16">
        <v>4225</v>
      </c>
      <c r="F122" s="25" t="s">
        <v>145</v>
      </c>
      <c r="G122" s="85">
        <v>0</v>
      </c>
      <c r="H122" s="91"/>
      <c r="I122" s="85">
        <v>7657.52</v>
      </c>
      <c r="J122" s="140" t="s">
        <v>198</v>
      </c>
      <c r="K122" s="140"/>
    </row>
    <row r="123" spans="2:11" x14ac:dyDescent="0.25">
      <c r="B123" s="16"/>
      <c r="C123" s="16"/>
      <c r="D123" s="16"/>
      <c r="E123" s="16">
        <v>4227</v>
      </c>
      <c r="F123" s="25" t="s">
        <v>126</v>
      </c>
      <c r="G123" s="85">
        <v>5924.66</v>
      </c>
      <c r="H123" s="91"/>
      <c r="I123" s="85">
        <v>7560.38</v>
      </c>
      <c r="J123" s="140">
        <f>I123/G123*100</f>
        <v>127.60867290274886</v>
      </c>
      <c r="K123" s="140"/>
    </row>
    <row r="124" spans="2:11" x14ac:dyDescent="0.25">
      <c r="B124" s="16"/>
      <c r="C124" s="16"/>
      <c r="D124" s="12">
        <v>423</v>
      </c>
      <c r="E124" s="12"/>
      <c r="F124" s="24"/>
      <c r="G124" s="92">
        <f t="shared" ref="G124:I124" si="27">G125</f>
        <v>297500</v>
      </c>
      <c r="H124" s="92"/>
      <c r="I124" s="92">
        <f t="shared" si="27"/>
        <v>427500</v>
      </c>
      <c r="J124" s="140" t="s">
        <v>198</v>
      </c>
      <c r="K124" s="140"/>
    </row>
    <row r="125" spans="2:11" x14ac:dyDescent="0.25">
      <c r="B125" s="16"/>
      <c r="C125" s="16"/>
      <c r="D125" s="16"/>
      <c r="E125" s="16">
        <v>4231</v>
      </c>
      <c r="F125" s="25" t="s">
        <v>94</v>
      </c>
      <c r="G125" s="85">
        <v>297500</v>
      </c>
      <c r="H125" s="91"/>
      <c r="I125" s="85">
        <v>427500</v>
      </c>
      <c r="J125" s="140" t="s">
        <v>198</v>
      </c>
      <c r="K125" s="140"/>
    </row>
    <row r="126" spans="2:11" x14ac:dyDescent="0.25">
      <c r="B126" s="16"/>
      <c r="C126" s="16"/>
      <c r="D126" s="12">
        <v>424</v>
      </c>
      <c r="E126" s="12"/>
      <c r="F126" s="24"/>
      <c r="G126" s="88">
        <f>G127</f>
        <v>10.62</v>
      </c>
      <c r="H126" s="88"/>
      <c r="I126" s="88">
        <f t="shared" ref="I126" si="28">I127</f>
        <v>13</v>
      </c>
      <c r="J126" s="140">
        <f>I126/G126*100</f>
        <v>122.41054613935971</v>
      </c>
      <c r="K126" s="140"/>
    </row>
    <row r="127" spans="2:11" x14ac:dyDescent="0.25">
      <c r="B127" s="16"/>
      <c r="C127" s="16"/>
      <c r="D127" s="16"/>
      <c r="E127" s="16">
        <v>4241</v>
      </c>
      <c r="F127" s="25" t="s">
        <v>59</v>
      </c>
      <c r="G127" s="85">
        <v>10.62</v>
      </c>
      <c r="H127" s="91"/>
      <c r="I127" s="85">
        <v>13</v>
      </c>
      <c r="J127" s="140">
        <f>I127/G127*100</f>
        <v>122.41054613935971</v>
      </c>
      <c r="K127" s="140"/>
    </row>
    <row r="128" spans="2:11" x14ac:dyDescent="0.25">
      <c r="B128" s="16"/>
      <c r="C128" s="16"/>
      <c r="D128" s="12">
        <v>426</v>
      </c>
      <c r="E128" s="12"/>
      <c r="F128" s="24"/>
      <c r="G128" s="88">
        <f t="shared" ref="G128:I128" si="29">G129</f>
        <v>0</v>
      </c>
      <c r="H128" s="88"/>
      <c r="I128" s="88">
        <f t="shared" si="29"/>
        <v>0</v>
      </c>
      <c r="J128" s="140" t="s">
        <v>198</v>
      </c>
      <c r="K128" s="140"/>
    </row>
    <row r="129" spans="2:11" x14ac:dyDescent="0.25">
      <c r="B129" s="16"/>
      <c r="C129" s="16"/>
      <c r="D129" s="16"/>
      <c r="E129" s="16">
        <v>4262</v>
      </c>
      <c r="F129" s="25" t="s">
        <v>89</v>
      </c>
      <c r="G129" s="85">
        <v>0</v>
      </c>
      <c r="H129" s="91"/>
      <c r="I129" s="85">
        <v>0</v>
      </c>
      <c r="J129" s="140" t="s">
        <v>198</v>
      </c>
      <c r="K129" s="140"/>
    </row>
    <row r="130" spans="2:11" x14ac:dyDescent="0.25">
      <c r="B130" s="16"/>
      <c r="C130" s="16"/>
      <c r="D130" s="16"/>
      <c r="E130" s="16"/>
      <c r="F130" s="25"/>
      <c r="G130" s="85"/>
      <c r="H130" s="91"/>
      <c r="I130" s="85"/>
      <c r="J130" s="140"/>
      <c r="K130" s="140"/>
    </row>
    <row r="131" spans="2:11" ht="25.5" x14ac:dyDescent="0.25">
      <c r="B131" s="16"/>
      <c r="C131" s="12">
        <v>45</v>
      </c>
      <c r="D131" s="13"/>
      <c r="E131" s="13"/>
      <c r="F131" s="89" t="s">
        <v>144</v>
      </c>
      <c r="G131" s="88">
        <f t="shared" ref="G131:I131" si="30">G132</f>
        <v>14047.42</v>
      </c>
      <c r="H131" s="88">
        <v>46500</v>
      </c>
      <c r="I131" s="88">
        <f t="shared" si="30"/>
        <v>48312.5</v>
      </c>
      <c r="J131" s="140">
        <f>I131/G131*100</f>
        <v>343.92436475879555</v>
      </c>
      <c r="K131" s="140">
        <f t="shared" ref="K131" si="31">I131/H131*100</f>
        <v>103.8978494623656</v>
      </c>
    </row>
    <row r="132" spans="2:11" x14ac:dyDescent="0.25">
      <c r="B132" s="16"/>
      <c r="C132" s="16"/>
      <c r="D132" s="90">
        <v>451</v>
      </c>
      <c r="E132" s="90"/>
      <c r="F132" s="89"/>
      <c r="G132" s="88">
        <f t="shared" ref="G132:I132" si="32">G133+G134</f>
        <v>14047.42</v>
      </c>
      <c r="H132" s="88"/>
      <c r="I132" s="88">
        <f t="shared" si="32"/>
        <v>48312.5</v>
      </c>
      <c r="J132" s="140">
        <f>I132/G132*100</f>
        <v>343.92436475879555</v>
      </c>
      <c r="K132" s="140"/>
    </row>
    <row r="133" spans="2:11" x14ac:dyDescent="0.25">
      <c r="B133" s="16"/>
      <c r="C133" s="16"/>
      <c r="D133" s="13"/>
      <c r="E133" s="13">
        <v>4511</v>
      </c>
      <c r="F133" s="87" t="s">
        <v>75</v>
      </c>
      <c r="G133" s="85">
        <v>12767.42</v>
      </c>
      <c r="H133" s="91"/>
      <c r="I133" s="85">
        <v>48312.5</v>
      </c>
      <c r="J133" s="140">
        <f>I133/G133*100</f>
        <v>378.40456411710431</v>
      </c>
      <c r="K133" s="140"/>
    </row>
    <row r="134" spans="2:11" x14ac:dyDescent="0.25">
      <c r="B134" s="16"/>
      <c r="C134" s="16"/>
      <c r="D134" s="13"/>
      <c r="E134" s="13">
        <v>4531</v>
      </c>
      <c r="F134" s="87" t="s">
        <v>90</v>
      </c>
      <c r="G134" s="85">
        <v>1280</v>
      </c>
      <c r="H134" s="91"/>
      <c r="I134" s="85">
        <v>0</v>
      </c>
      <c r="J134" s="140" t="s">
        <v>198</v>
      </c>
      <c r="K134" s="140"/>
    </row>
    <row r="135" spans="2:11" ht="15" customHeight="1" x14ac:dyDescent="0.25">
      <c r="B135" s="83"/>
      <c r="C135" s="83"/>
      <c r="D135" s="83"/>
      <c r="E135" s="83"/>
      <c r="F135" s="119" t="s">
        <v>197</v>
      </c>
      <c r="G135" s="146">
        <v>228185.21</v>
      </c>
      <c r="H135" s="146">
        <v>40134.720000000001</v>
      </c>
      <c r="I135" s="146"/>
      <c r="J135" s="147"/>
      <c r="K135" s="147"/>
    </row>
    <row r="136" spans="2:11" x14ac:dyDescent="0.25">
      <c r="B136" s="83"/>
      <c r="C136" s="83"/>
      <c r="D136" s="83"/>
      <c r="E136" s="83"/>
      <c r="F136" s="83"/>
      <c r="G136" s="119"/>
      <c r="H136" s="83"/>
    </row>
    <row r="137" spans="2:11" ht="15" customHeight="1" x14ac:dyDescent="0.25">
      <c r="B137" s="83"/>
      <c r="C137" s="83"/>
      <c r="D137" s="83"/>
      <c r="E137" s="83"/>
      <c r="F137" s="83"/>
      <c r="G137" s="119"/>
      <c r="H137" s="152"/>
      <c r="I137" t="s">
        <v>143</v>
      </c>
      <c r="K137" s="141"/>
    </row>
    <row r="138" spans="2:11" x14ac:dyDescent="0.25">
      <c r="I138" t="s">
        <v>142</v>
      </c>
      <c r="K138" s="141"/>
    </row>
    <row r="139" spans="2:11" x14ac:dyDescent="0.25">
      <c r="I139" t="s">
        <v>141</v>
      </c>
    </row>
  </sheetData>
  <mergeCells count="7">
    <mergeCell ref="B2:K2"/>
    <mergeCell ref="B4:K4"/>
    <mergeCell ref="B6:K6"/>
    <mergeCell ref="B55:F55"/>
    <mergeCell ref="B9:F9"/>
    <mergeCell ref="B54:F54"/>
    <mergeCell ref="B8:F8"/>
  </mergeCells>
  <pageMargins left="0.7" right="0.7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2"/>
  <sheetViews>
    <sheetView workbookViewId="0">
      <selection activeCell="O10" sqref="O10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7" width="25.28515625" customWidth="1"/>
  </cols>
  <sheetData>
    <row r="1" spans="1:7" ht="48" customHeight="1" x14ac:dyDescent="0.25">
      <c r="A1" s="162" t="s">
        <v>231</v>
      </c>
      <c r="B1" s="162"/>
      <c r="C1" s="162"/>
      <c r="D1" s="162"/>
      <c r="E1" s="162"/>
      <c r="F1" s="162"/>
      <c r="G1" s="162"/>
    </row>
    <row r="2" spans="1:7" ht="18" customHeight="1" x14ac:dyDescent="0.25">
      <c r="A2" s="5"/>
      <c r="B2" s="5"/>
      <c r="C2" s="5"/>
      <c r="D2" s="5"/>
      <c r="E2" s="5"/>
      <c r="F2" s="5"/>
      <c r="G2" s="5"/>
    </row>
    <row r="3" spans="1:7" ht="15.75" x14ac:dyDescent="0.25">
      <c r="A3" s="162" t="s">
        <v>22</v>
      </c>
      <c r="B3" s="162"/>
      <c r="C3" s="162"/>
      <c r="D3" s="162"/>
      <c r="E3" s="162"/>
      <c r="F3" s="162"/>
      <c r="G3" s="37"/>
    </row>
    <row r="4" spans="1:7" ht="18" x14ac:dyDescent="0.25">
      <c r="A4" s="5"/>
      <c r="B4" s="5"/>
      <c r="C4" s="5"/>
      <c r="D4" s="5"/>
      <c r="E4" s="5"/>
      <c r="F4" s="5"/>
      <c r="G4" s="5"/>
    </row>
    <row r="5" spans="1:7" ht="18" customHeight="1" x14ac:dyDescent="0.25">
      <c r="A5" s="162" t="s">
        <v>112</v>
      </c>
      <c r="B5" s="189"/>
      <c r="C5" s="189"/>
      <c r="D5" s="189"/>
      <c r="E5" s="189"/>
      <c r="F5" s="189"/>
      <c r="G5" s="38"/>
    </row>
    <row r="6" spans="1:7" ht="18" x14ac:dyDescent="0.25">
      <c r="A6" s="5"/>
      <c r="B6" s="5"/>
      <c r="C6" s="5"/>
      <c r="D6" s="5"/>
      <c r="E6" s="5"/>
      <c r="F6" s="5"/>
      <c r="G6" s="5"/>
    </row>
    <row r="7" spans="1:7" ht="25.5" x14ac:dyDescent="0.25">
      <c r="A7" s="23" t="s">
        <v>8</v>
      </c>
      <c r="B7" s="22" t="s">
        <v>9</v>
      </c>
      <c r="C7" s="22" t="s">
        <v>10</v>
      </c>
      <c r="D7" s="22" t="s">
        <v>33</v>
      </c>
      <c r="E7" s="22" t="s">
        <v>199</v>
      </c>
      <c r="F7" s="23" t="s">
        <v>232</v>
      </c>
      <c r="G7" s="22" t="s">
        <v>233</v>
      </c>
    </row>
    <row r="8" spans="1:7" ht="25.5" x14ac:dyDescent="0.25">
      <c r="A8" s="12">
        <v>8</v>
      </c>
      <c r="B8" s="12"/>
      <c r="C8" s="12"/>
      <c r="D8" s="12" t="s">
        <v>19</v>
      </c>
      <c r="E8" s="10">
        <v>0</v>
      </c>
      <c r="F8" s="10">
        <v>0</v>
      </c>
      <c r="G8" s="10">
        <v>0</v>
      </c>
    </row>
    <row r="9" spans="1:7" x14ac:dyDescent="0.25">
      <c r="A9" s="12"/>
      <c r="B9" s="16">
        <v>84</v>
      </c>
      <c r="C9" s="16"/>
      <c r="D9" s="16" t="s">
        <v>26</v>
      </c>
      <c r="E9" s="10">
        <v>0</v>
      </c>
      <c r="F9" s="10">
        <v>0</v>
      </c>
      <c r="G9" s="10">
        <v>0</v>
      </c>
    </row>
    <row r="10" spans="1:7" ht="25.5" x14ac:dyDescent="0.25">
      <c r="A10" s="13"/>
      <c r="B10" s="13"/>
      <c r="C10" s="14">
        <v>81</v>
      </c>
      <c r="D10" s="17" t="s">
        <v>27</v>
      </c>
      <c r="E10" s="10">
        <v>0</v>
      </c>
      <c r="F10" s="10">
        <v>0</v>
      </c>
      <c r="G10" s="10">
        <v>0</v>
      </c>
    </row>
    <row r="11" spans="1:7" ht="25.5" x14ac:dyDescent="0.25">
      <c r="A11" s="15">
        <v>5</v>
      </c>
      <c r="B11" s="15"/>
      <c r="C11" s="15"/>
      <c r="D11" s="24" t="s">
        <v>20</v>
      </c>
      <c r="E11" s="10">
        <v>0</v>
      </c>
      <c r="F11" s="10">
        <v>0</v>
      </c>
      <c r="G11" s="10">
        <v>0</v>
      </c>
    </row>
    <row r="12" spans="1:7" ht="25.5" x14ac:dyDescent="0.25">
      <c r="A12" s="16"/>
      <c r="B12" s="16">
        <v>54</v>
      </c>
      <c r="C12" s="16"/>
      <c r="D12" s="25" t="s">
        <v>28</v>
      </c>
      <c r="E12" s="10">
        <v>0</v>
      </c>
      <c r="F12" s="10">
        <v>0</v>
      </c>
      <c r="G12" s="10">
        <v>0</v>
      </c>
    </row>
    <row r="13" spans="1:7" x14ac:dyDescent="0.25">
      <c r="A13" s="16"/>
      <c r="B13" s="16"/>
      <c r="C13" s="14">
        <v>11</v>
      </c>
      <c r="D13" s="14" t="s">
        <v>11</v>
      </c>
      <c r="E13" s="10">
        <v>0</v>
      </c>
      <c r="F13" s="10">
        <v>0</v>
      </c>
      <c r="G13" s="10">
        <v>0</v>
      </c>
    </row>
    <row r="14" spans="1:7" x14ac:dyDescent="0.25">
      <c r="A14" s="16"/>
      <c r="B14" s="16"/>
      <c r="C14" s="14">
        <v>31</v>
      </c>
      <c r="D14" s="14" t="s">
        <v>29</v>
      </c>
      <c r="E14" s="10">
        <v>0</v>
      </c>
      <c r="F14" s="11">
        <v>0</v>
      </c>
      <c r="G14" s="10">
        <v>0</v>
      </c>
    </row>
    <row r="19" spans="6:6" x14ac:dyDescent="0.25">
      <c r="F19" s="82" t="s">
        <v>135</v>
      </c>
    </row>
    <row r="20" spans="6:6" x14ac:dyDescent="0.25">
      <c r="F20" s="82" t="s">
        <v>136</v>
      </c>
    </row>
    <row r="21" spans="6:6" x14ac:dyDescent="0.25">
      <c r="F21" s="82" t="s">
        <v>137</v>
      </c>
    </row>
    <row r="22" spans="6:6" x14ac:dyDescent="0.25">
      <c r="F22" s="82" t="s">
        <v>138</v>
      </c>
    </row>
  </sheetData>
  <mergeCells count="3">
    <mergeCell ref="A3:F3"/>
    <mergeCell ref="A5:F5"/>
    <mergeCell ref="A1:G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0"/>
  <sheetViews>
    <sheetView workbookViewId="0">
      <selection activeCell="C13" sqref="C13"/>
    </sheetView>
  </sheetViews>
  <sheetFormatPr defaultRowHeight="15" x14ac:dyDescent="0.25"/>
  <cols>
    <col min="1" max="1" width="32.5703125" customWidth="1"/>
    <col min="2" max="2" width="19.28515625" customWidth="1"/>
    <col min="3" max="4" width="19" customWidth="1"/>
    <col min="5" max="5" width="10.28515625" customWidth="1"/>
    <col min="6" max="6" width="11.5703125" customWidth="1"/>
  </cols>
  <sheetData>
    <row r="1" spans="1:6" ht="61.5" customHeight="1" x14ac:dyDescent="0.25">
      <c r="A1" s="162" t="s">
        <v>215</v>
      </c>
      <c r="B1" s="162"/>
      <c r="C1" s="162"/>
      <c r="D1" s="162"/>
      <c r="E1" s="162"/>
      <c r="F1" s="162"/>
    </row>
    <row r="2" spans="1:6" ht="18" customHeight="1" x14ac:dyDescent="0.25">
      <c r="A2" s="5"/>
      <c r="B2" s="5"/>
      <c r="C2" s="5"/>
      <c r="D2" s="5"/>
      <c r="E2" s="5"/>
      <c r="F2" s="5"/>
    </row>
    <row r="3" spans="1:6" ht="15.75" customHeight="1" x14ac:dyDescent="0.25">
      <c r="A3" s="162" t="s">
        <v>22</v>
      </c>
      <c r="B3" s="162"/>
      <c r="C3" s="162"/>
      <c r="D3" s="162"/>
      <c r="E3" s="162"/>
      <c r="F3" s="162"/>
    </row>
    <row r="4" spans="1:6" ht="18" customHeight="1" x14ac:dyDescent="0.25">
      <c r="A4" s="5"/>
      <c r="B4" s="5"/>
      <c r="C4" s="6"/>
      <c r="D4" s="6"/>
      <c r="E4" s="6"/>
      <c r="F4" s="6"/>
    </row>
    <row r="5" spans="1:6" ht="18" customHeight="1" x14ac:dyDescent="0.25">
      <c r="A5" s="162" t="s">
        <v>7</v>
      </c>
      <c r="B5" s="162"/>
      <c r="C5" s="162"/>
      <c r="D5" s="162"/>
      <c r="E5" s="162"/>
      <c r="F5" s="162"/>
    </row>
    <row r="6" spans="1:6" ht="18" customHeight="1" x14ac:dyDescent="0.25">
      <c r="A6" s="5"/>
      <c r="B6" s="5"/>
      <c r="C6" s="6"/>
      <c r="D6" s="6"/>
      <c r="E6" s="6"/>
      <c r="F6" s="6"/>
    </row>
    <row r="7" spans="1:6" ht="15.75" customHeight="1" x14ac:dyDescent="0.25">
      <c r="A7" s="162" t="s">
        <v>16</v>
      </c>
      <c r="B7" s="162"/>
      <c r="C7" s="162"/>
      <c r="D7" s="162"/>
      <c r="E7" s="162"/>
      <c r="F7" s="162"/>
    </row>
    <row r="8" spans="1:6" ht="18" customHeight="1" x14ac:dyDescent="0.25">
      <c r="A8" s="190"/>
      <c r="B8" s="190"/>
      <c r="C8" s="190"/>
      <c r="D8" s="190"/>
      <c r="E8" s="190"/>
      <c r="F8" s="190"/>
    </row>
    <row r="9" spans="1:6" ht="25.5" x14ac:dyDescent="0.25">
      <c r="A9" s="23" t="s">
        <v>17</v>
      </c>
      <c r="B9" s="23" t="s">
        <v>216</v>
      </c>
      <c r="C9" s="23" t="s">
        <v>217</v>
      </c>
      <c r="D9" s="23" t="s">
        <v>218</v>
      </c>
      <c r="E9" s="23" t="s">
        <v>139</v>
      </c>
      <c r="F9" s="23" t="s">
        <v>139</v>
      </c>
    </row>
    <row r="10" spans="1:6" ht="15.75" customHeight="1" x14ac:dyDescent="0.25">
      <c r="A10" s="12" t="s">
        <v>18</v>
      </c>
      <c r="B10" s="73">
        <f t="shared" ref="B10:D11" si="0">B11</f>
        <v>5785160.7699999996</v>
      </c>
      <c r="C10" s="73">
        <f t="shared" si="0"/>
        <v>6837211.5700000003</v>
      </c>
      <c r="D10" s="73">
        <f t="shared" si="0"/>
        <v>6708568.6100000003</v>
      </c>
      <c r="E10" s="73">
        <f>D10/B10*100</f>
        <v>115.961662548576</v>
      </c>
      <c r="F10" s="73">
        <f>D10:D11/C10*100</f>
        <v>98.118487943762716</v>
      </c>
    </row>
    <row r="11" spans="1:6" x14ac:dyDescent="0.25">
      <c r="A11" s="12" t="s">
        <v>42</v>
      </c>
      <c r="B11" s="73">
        <f t="shared" si="0"/>
        <v>5785160.7699999996</v>
      </c>
      <c r="C11" s="73">
        <f t="shared" si="0"/>
        <v>6837211.5700000003</v>
      </c>
      <c r="D11" s="73">
        <f>D12</f>
        <v>6708568.6100000003</v>
      </c>
      <c r="E11" s="73">
        <f>D11/B11*100</f>
        <v>115.961662548576</v>
      </c>
      <c r="F11" s="73">
        <f t="shared" ref="F11:F12" si="1">D11:D12/C11*100</f>
        <v>98.118487943762716</v>
      </c>
    </row>
    <row r="12" spans="1:6" x14ac:dyDescent="0.25">
      <c r="A12" s="18" t="s">
        <v>41</v>
      </c>
      <c r="B12" s="128">
        <v>5785160.7699999996</v>
      </c>
      <c r="C12" s="128">
        <v>6837211.5700000003</v>
      </c>
      <c r="D12" s="128">
        <v>6708568.6100000003</v>
      </c>
      <c r="E12" s="73">
        <f>D12/B12*100</f>
        <v>115.961662548576</v>
      </c>
      <c r="F12" s="73">
        <f t="shared" si="1"/>
        <v>98.118487943762716</v>
      </c>
    </row>
    <row r="18" spans="4:5" x14ac:dyDescent="0.25">
      <c r="D18" s="95" t="s">
        <v>143</v>
      </c>
      <c r="E18" s="95"/>
    </row>
    <row r="19" spans="4:5" x14ac:dyDescent="0.25">
      <c r="D19" s="95" t="s">
        <v>142</v>
      </c>
      <c r="E19" s="95"/>
    </row>
    <row r="20" spans="4:5" x14ac:dyDescent="0.25">
      <c r="D20" s="95" t="s">
        <v>141</v>
      </c>
      <c r="E20" s="95"/>
    </row>
  </sheetData>
  <mergeCells count="4">
    <mergeCell ref="A1:F1"/>
    <mergeCell ref="A3:F3"/>
    <mergeCell ref="A5:F5"/>
    <mergeCell ref="A7:F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4FFE8-D16C-44F9-B5BC-D606D9466DD6}">
  <dimension ref="A1:E25"/>
  <sheetViews>
    <sheetView zoomScaleNormal="100" workbookViewId="0">
      <selection activeCell="D9" sqref="D9"/>
    </sheetView>
  </sheetViews>
  <sheetFormatPr defaultColWidth="29.5703125" defaultRowHeight="15" x14ac:dyDescent="0.25"/>
  <cols>
    <col min="5" max="5" width="11.42578125" customWidth="1"/>
  </cols>
  <sheetData>
    <row r="1" spans="1:5" ht="15.75" customHeight="1" x14ac:dyDescent="0.25">
      <c r="A1" s="162"/>
      <c r="B1" s="162"/>
      <c r="C1" s="162"/>
      <c r="D1" s="162"/>
      <c r="E1" s="162"/>
    </row>
    <row r="2" spans="1:5" ht="18" customHeight="1" x14ac:dyDescent="0.25">
      <c r="A2" s="5"/>
      <c r="B2" s="5"/>
      <c r="C2" s="5"/>
      <c r="D2" s="5"/>
      <c r="E2" s="5"/>
    </row>
    <row r="3" spans="1:5" ht="15.75" customHeight="1" x14ac:dyDescent="0.25">
      <c r="A3" s="162" t="s">
        <v>22</v>
      </c>
      <c r="B3" s="162"/>
      <c r="C3" s="162"/>
      <c r="D3" s="162"/>
      <c r="E3" s="162"/>
    </row>
    <row r="4" spans="1:5" ht="18" x14ac:dyDescent="0.25">
      <c r="A4" s="5"/>
      <c r="B4" s="5"/>
      <c r="C4" s="5"/>
      <c r="D4" s="6"/>
      <c r="E4" s="6"/>
    </row>
    <row r="5" spans="1:5" ht="15.75" x14ac:dyDescent="0.25">
      <c r="A5" s="162" t="s">
        <v>113</v>
      </c>
      <c r="B5" s="162"/>
      <c r="C5" s="162"/>
      <c r="D5" s="162"/>
      <c r="E5" s="162"/>
    </row>
    <row r="6" spans="1:5" ht="18" x14ac:dyDescent="0.25">
      <c r="A6" s="5"/>
      <c r="B6" s="5"/>
      <c r="C6" s="5"/>
      <c r="D6" s="6"/>
      <c r="E6" s="6"/>
    </row>
    <row r="7" spans="1:5" x14ac:dyDescent="0.25">
      <c r="A7" s="22" t="s">
        <v>114</v>
      </c>
      <c r="B7" s="22" t="s">
        <v>202</v>
      </c>
      <c r="C7" s="23" t="s">
        <v>217</v>
      </c>
      <c r="D7" s="22" t="s">
        <v>234</v>
      </c>
      <c r="E7" s="23" t="s">
        <v>139</v>
      </c>
    </row>
    <row r="8" spans="1:5" x14ac:dyDescent="0.25">
      <c r="A8" s="12" t="s">
        <v>115</v>
      </c>
      <c r="B8" s="10">
        <v>0</v>
      </c>
      <c r="C8" s="10">
        <v>0</v>
      </c>
      <c r="D8" s="10">
        <v>0</v>
      </c>
      <c r="E8" s="10">
        <v>0</v>
      </c>
    </row>
    <row r="9" spans="1:5" ht="25.5" x14ac:dyDescent="0.25">
      <c r="A9" s="12" t="s">
        <v>116</v>
      </c>
      <c r="B9" s="10">
        <v>0</v>
      </c>
      <c r="C9" s="10">
        <v>0</v>
      </c>
      <c r="D9" s="10">
        <v>0</v>
      </c>
      <c r="E9" s="10">
        <v>0</v>
      </c>
    </row>
    <row r="10" spans="1:5" ht="25.5" x14ac:dyDescent="0.25">
      <c r="A10" s="17" t="s">
        <v>117</v>
      </c>
      <c r="B10" s="10">
        <v>0</v>
      </c>
      <c r="C10" s="10">
        <v>0</v>
      </c>
      <c r="D10" s="10">
        <v>0</v>
      </c>
      <c r="E10" s="10">
        <v>0</v>
      </c>
    </row>
    <row r="11" spans="1:5" x14ac:dyDescent="0.25">
      <c r="A11" s="17"/>
      <c r="B11" s="10"/>
      <c r="C11" s="11"/>
      <c r="D11" s="11"/>
      <c r="E11" s="11"/>
    </row>
    <row r="12" spans="1:5" x14ac:dyDescent="0.25">
      <c r="A12" s="12" t="s">
        <v>118</v>
      </c>
      <c r="B12" s="10">
        <v>0</v>
      </c>
      <c r="C12" s="10">
        <v>0</v>
      </c>
      <c r="D12" s="10">
        <v>0</v>
      </c>
      <c r="E12" s="10">
        <v>0</v>
      </c>
    </row>
    <row r="13" spans="1:5" x14ac:dyDescent="0.25">
      <c r="A13" s="24" t="s">
        <v>119</v>
      </c>
      <c r="B13" s="10">
        <v>0</v>
      </c>
      <c r="C13" s="10">
        <v>0</v>
      </c>
      <c r="D13" s="10">
        <v>0</v>
      </c>
      <c r="E13" s="10">
        <v>0</v>
      </c>
    </row>
    <row r="14" spans="1:5" x14ac:dyDescent="0.25">
      <c r="A14" s="14" t="s">
        <v>120</v>
      </c>
      <c r="B14" s="10">
        <v>0</v>
      </c>
      <c r="C14" s="10">
        <v>0</v>
      </c>
      <c r="D14" s="10">
        <v>0</v>
      </c>
      <c r="E14" s="10">
        <v>0</v>
      </c>
    </row>
    <row r="15" spans="1:5" x14ac:dyDescent="0.25">
      <c r="A15" s="24" t="s">
        <v>121</v>
      </c>
      <c r="B15" s="10">
        <v>0</v>
      </c>
      <c r="C15" s="10">
        <v>0</v>
      </c>
      <c r="D15" s="10">
        <v>0</v>
      </c>
      <c r="E15" s="10">
        <v>0</v>
      </c>
    </row>
    <row r="16" spans="1:5" x14ac:dyDescent="0.25">
      <c r="A16" s="14" t="s">
        <v>122</v>
      </c>
      <c r="B16" s="10">
        <v>0</v>
      </c>
      <c r="C16" s="10">
        <v>0</v>
      </c>
      <c r="D16" s="10">
        <v>0</v>
      </c>
      <c r="E16" s="10">
        <v>0</v>
      </c>
    </row>
    <row r="20" spans="3:5" x14ac:dyDescent="0.25">
      <c r="C20" s="82" t="s">
        <v>135</v>
      </c>
    </row>
    <row r="21" spans="3:5" x14ac:dyDescent="0.25">
      <c r="C21" s="82" t="s">
        <v>136</v>
      </c>
    </row>
    <row r="22" spans="3:5" x14ac:dyDescent="0.25">
      <c r="C22" s="82" t="s">
        <v>137</v>
      </c>
      <c r="D22" s="191"/>
      <c r="E22" s="191"/>
    </row>
    <row r="23" spans="3:5" x14ac:dyDescent="0.25">
      <c r="C23" s="82" t="s">
        <v>138</v>
      </c>
      <c r="D23" s="191"/>
      <c r="E23" s="191"/>
    </row>
    <row r="24" spans="3:5" x14ac:dyDescent="0.25">
      <c r="D24" s="191"/>
      <c r="E24" s="191"/>
    </row>
    <row r="25" spans="3:5" x14ac:dyDescent="0.25">
      <c r="D25" s="191"/>
      <c r="E25" s="191"/>
    </row>
  </sheetData>
  <mergeCells count="7">
    <mergeCell ref="D22:E22"/>
    <mergeCell ref="D23:E23"/>
    <mergeCell ref="D24:E24"/>
    <mergeCell ref="D25:E25"/>
    <mergeCell ref="A1:E1"/>
    <mergeCell ref="A3:E3"/>
    <mergeCell ref="A5:E5"/>
  </mergeCells>
  <pageMargins left="0.7" right="0.7" top="0.75" bottom="0.75" header="0.3" footer="0.3"/>
  <pageSetup paperSize="9" scale="4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54CC7-C7FC-433F-A23F-EC94346CBB10}">
  <sheetPr>
    <pageSetUpPr fitToPage="1"/>
  </sheetPr>
  <dimension ref="B1:J42"/>
  <sheetViews>
    <sheetView topLeftCell="A7" zoomScaleNormal="100" workbookViewId="0">
      <selection activeCell="D24" sqref="D24"/>
    </sheetView>
  </sheetViews>
  <sheetFormatPr defaultRowHeight="15" x14ac:dyDescent="0.25"/>
  <cols>
    <col min="2" max="2" width="37.7109375" customWidth="1"/>
    <col min="3" max="5" width="25.28515625" customWidth="1"/>
    <col min="6" max="6" width="10.5703125" customWidth="1"/>
    <col min="7" max="7" width="9.85546875" customWidth="1"/>
    <col min="9" max="9" width="12.5703125" bestFit="1" customWidth="1"/>
  </cols>
  <sheetData>
    <row r="1" spans="2:7" ht="18" x14ac:dyDescent="0.25">
      <c r="B1" s="5"/>
      <c r="C1" s="5"/>
      <c r="D1" s="5"/>
      <c r="E1" s="6"/>
      <c r="F1" s="6"/>
      <c r="G1" s="6"/>
    </row>
    <row r="2" spans="2:7" ht="15.75" customHeight="1" x14ac:dyDescent="0.25">
      <c r="B2" s="162" t="s">
        <v>196</v>
      </c>
      <c r="C2" s="162"/>
      <c r="D2" s="162"/>
      <c r="E2" s="162"/>
      <c r="F2" s="162"/>
      <c r="G2" s="162"/>
    </row>
    <row r="3" spans="2:7" ht="18" x14ac:dyDescent="0.25">
      <c r="B3" s="5"/>
      <c r="C3" s="5"/>
      <c r="D3" s="5"/>
      <c r="E3" s="6"/>
      <c r="F3" s="6"/>
      <c r="G3" s="6"/>
    </row>
    <row r="4" spans="2:7" ht="33.75" customHeight="1" x14ac:dyDescent="0.25">
      <c r="B4" s="94" t="s">
        <v>17</v>
      </c>
      <c r="C4" s="94" t="s">
        <v>201</v>
      </c>
      <c r="D4" s="94" t="s">
        <v>179</v>
      </c>
      <c r="E4" s="94" t="s">
        <v>212</v>
      </c>
      <c r="F4" s="94" t="s">
        <v>139</v>
      </c>
      <c r="G4" s="94" t="s">
        <v>154</v>
      </c>
    </row>
    <row r="5" spans="2:7" x14ac:dyDescent="0.25">
      <c r="B5" s="94">
        <v>1</v>
      </c>
      <c r="C5" s="93">
        <v>2</v>
      </c>
      <c r="D5" s="93">
        <v>3</v>
      </c>
      <c r="E5" s="93">
        <v>4</v>
      </c>
      <c r="F5" s="93" t="s">
        <v>213</v>
      </c>
      <c r="G5" s="93" t="s">
        <v>214</v>
      </c>
    </row>
    <row r="6" spans="2:7" ht="21" customHeight="1" x14ac:dyDescent="0.25">
      <c r="B6" s="12" t="s">
        <v>195</v>
      </c>
      <c r="C6" s="114">
        <f>C7+C9+C11+C14+C17+C19</f>
        <v>6013345.9800000004</v>
      </c>
      <c r="D6" s="114">
        <f>D7+D9+D11+D14+D17+D19</f>
        <v>6877346.29</v>
      </c>
      <c r="E6" s="114">
        <f>E7+E9+E11+E14+E17+E19</f>
        <v>6767532.5700000003</v>
      </c>
      <c r="F6" s="144">
        <f t="shared" ref="F6:F20" si="0">E6/C6*100</f>
        <v>112.54187922179059</v>
      </c>
      <c r="G6" s="144">
        <f t="shared" ref="G6:G20" si="1">E6/D6*100</f>
        <v>98.403254462267313</v>
      </c>
    </row>
    <row r="7" spans="2:7" x14ac:dyDescent="0.25">
      <c r="B7" s="12" t="s">
        <v>119</v>
      </c>
      <c r="C7" s="113">
        <f>C8</f>
        <v>17928.72</v>
      </c>
      <c r="D7" s="113">
        <f>D8</f>
        <v>9419.2900000000009</v>
      </c>
      <c r="E7" s="113">
        <f>E8</f>
        <v>9419.2900000000009</v>
      </c>
      <c r="F7" s="144">
        <f t="shared" si="0"/>
        <v>52.537437139963139</v>
      </c>
      <c r="G7" s="144">
        <f t="shared" si="1"/>
        <v>100</v>
      </c>
    </row>
    <row r="8" spans="2:7" x14ac:dyDescent="0.25">
      <c r="B8" s="110" t="s">
        <v>191</v>
      </c>
      <c r="C8" s="76">
        <v>17928.72</v>
      </c>
      <c r="D8" s="59">
        <v>9419.2900000000009</v>
      </c>
      <c r="E8" s="76">
        <v>9419.2900000000009</v>
      </c>
      <c r="F8" s="145">
        <f t="shared" si="0"/>
        <v>52.537437139963139</v>
      </c>
      <c r="G8" s="145">
        <f t="shared" si="1"/>
        <v>100</v>
      </c>
    </row>
    <row r="9" spans="2:7" x14ac:dyDescent="0.25">
      <c r="B9" s="12" t="s">
        <v>121</v>
      </c>
      <c r="C9" s="113">
        <f>C10</f>
        <v>54016.67</v>
      </c>
      <c r="D9" s="113">
        <f>D10</f>
        <v>90400</v>
      </c>
      <c r="E9" s="113">
        <f>E10</f>
        <v>82733.850000000006</v>
      </c>
      <c r="F9" s="144">
        <f t="shared" si="0"/>
        <v>153.16355117781234</v>
      </c>
      <c r="G9" s="144">
        <f t="shared" si="1"/>
        <v>91.519745575221251</v>
      </c>
    </row>
    <row r="10" spans="2:7" x14ac:dyDescent="0.25">
      <c r="B10" s="109" t="s">
        <v>190</v>
      </c>
      <c r="C10" s="76">
        <v>54016.67</v>
      </c>
      <c r="D10" s="112">
        <v>90400</v>
      </c>
      <c r="E10" s="76">
        <v>82733.850000000006</v>
      </c>
      <c r="F10" s="145">
        <f t="shared" si="0"/>
        <v>153.16355117781234</v>
      </c>
      <c r="G10" s="145">
        <f t="shared" si="1"/>
        <v>91.519745575221251</v>
      </c>
    </row>
    <row r="11" spans="2:7" x14ac:dyDescent="0.25">
      <c r="B11" s="12" t="s">
        <v>194</v>
      </c>
      <c r="C11" s="113">
        <f>C12+C13</f>
        <v>5541963.6900000004</v>
      </c>
      <c r="D11" s="113">
        <f>D12+D13</f>
        <v>6415827</v>
      </c>
      <c r="E11" s="113">
        <f>E12+E13</f>
        <v>6331218.7199999997</v>
      </c>
      <c r="F11" s="144">
        <f t="shared" si="0"/>
        <v>114.24143271498049</v>
      </c>
      <c r="G11" s="144">
        <f t="shared" si="1"/>
        <v>98.681256835634741</v>
      </c>
    </row>
    <row r="12" spans="2:7" x14ac:dyDescent="0.25">
      <c r="B12" s="109" t="s">
        <v>188</v>
      </c>
      <c r="C12" s="76">
        <v>4951547.9800000004</v>
      </c>
      <c r="D12" s="112">
        <v>5786000</v>
      </c>
      <c r="E12" s="76">
        <v>5701393.71</v>
      </c>
      <c r="F12" s="145">
        <f t="shared" si="0"/>
        <v>115.14366281067521</v>
      </c>
      <c r="G12" s="145">
        <f t="shared" si="1"/>
        <v>98.537741272035944</v>
      </c>
    </row>
    <row r="13" spans="2:7" x14ac:dyDescent="0.25">
      <c r="B13" s="109" t="s">
        <v>187</v>
      </c>
      <c r="C13" s="76">
        <v>590415.71</v>
      </c>
      <c r="D13" s="112">
        <v>629827</v>
      </c>
      <c r="E13" s="76">
        <v>629825.01</v>
      </c>
      <c r="F13" s="145">
        <f t="shared" si="0"/>
        <v>106.67483932634516</v>
      </c>
      <c r="G13" s="145">
        <f t="shared" si="1"/>
        <v>99.999684040220572</v>
      </c>
    </row>
    <row r="14" spans="2:7" x14ac:dyDescent="0.25">
      <c r="B14" s="12" t="s">
        <v>186</v>
      </c>
      <c r="C14" s="113">
        <f>C15+C16</f>
        <v>361889.93</v>
      </c>
      <c r="D14" s="113">
        <f>D15+D16</f>
        <v>315700</v>
      </c>
      <c r="E14" s="113">
        <f>E15+E16</f>
        <v>295200.48</v>
      </c>
      <c r="F14" s="144">
        <f t="shared" si="0"/>
        <v>81.571896736667966</v>
      </c>
      <c r="G14" s="144">
        <f t="shared" si="1"/>
        <v>93.506645549572369</v>
      </c>
    </row>
    <row r="15" spans="2:7" x14ac:dyDescent="0.25">
      <c r="B15" s="109" t="s">
        <v>185</v>
      </c>
      <c r="C15" s="76">
        <v>212192.52</v>
      </c>
      <c r="D15" s="112">
        <v>311400</v>
      </c>
      <c r="E15" s="76">
        <v>291760.48</v>
      </c>
      <c r="F15" s="145">
        <f t="shared" si="0"/>
        <v>137.49800417092931</v>
      </c>
      <c r="G15" s="145">
        <f t="shared" si="1"/>
        <v>93.693153500321131</v>
      </c>
    </row>
    <row r="16" spans="2:7" x14ac:dyDescent="0.25">
      <c r="B16" s="109" t="s">
        <v>184</v>
      </c>
      <c r="C16" s="76">
        <v>149697.41</v>
      </c>
      <c r="D16" s="112">
        <v>4300</v>
      </c>
      <c r="E16" s="76">
        <v>3440</v>
      </c>
      <c r="F16" s="145">
        <f t="shared" si="0"/>
        <v>2.297968949496187</v>
      </c>
      <c r="G16" s="145">
        <f t="shared" si="1"/>
        <v>80</v>
      </c>
    </row>
    <row r="17" spans="2:9" x14ac:dyDescent="0.25">
      <c r="B17" s="12" t="s">
        <v>183</v>
      </c>
      <c r="C17" s="113">
        <f>C18</f>
        <v>1071.6500000000001</v>
      </c>
      <c r="D17" s="113">
        <f>D18</f>
        <v>11000</v>
      </c>
      <c r="E17" s="113">
        <f>E18</f>
        <v>13780.5</v>
      </c>
      <c r="F17" s="144">
        <f t="shared" si="0"/>
        <v>1285.9142443894928</v>
      </c>
      <c r="G17" s="144">
        <f t="shared" si="1"/>
        <v>125.27727272727273</v>
      </c>
    </row>
    <row r="18" spans="2:9" x14ac:dyDescent="0.25">
      <c r="B18" s="109" t="s">
        <v>182</v>
      </c>
      <c r="C18" s="76">
        <v>1071.6500000000001</v>
      </c>
      <c r="D18" s="112">
        <v>11000</v>
      </c>
      <c r="E18" s="76">
        <v>13780.5</v>
      </c>
      <c r="F18" s="145">
        <f t="shared" si="0"/>
        <v>1285.9142443894928</v>
      </c>
      <c r="G18" s="145">
        <f t="shared" si="1"/>
        <v>125.27727272727273</v>
      </c>
    </row>
    <row r="19" spans="2:9" ht="25.5" x14ac:dyDescent="0.25">
      <c r="B19" s="12" t="s">
        <v>193</v>
      </c>
      <c r="C19" s="113">
        <f>C20</f>
        <v>36475.32</v>
      </c>
      <c r="D19" s="113">
        <f>D20</f>
        <v>35000</v>
      </c>
      <c r="E19" s="113">
        <f>E20</f>
        <v>35179.730000000003</v>
      </c>
      <c r="F19" s="144">
        <f t="shared" si="0"/>
        <v>96.448036645052056</v>
      </c>
      <c r="G19" s="144">
        <f t="shared" si="1"/>
        <v>100.51351428571429</v>
      </c>
    </row>
    <row r="20" spans="2:9" ht="25.5" x14ac:dyDescent="0.25">
      <c r="B20" s="109" t="s">
        <v>192</v>
      </c>
      <c r="C20" s="76">
        <v>36475.32</v>
      </c>
      <c r="D20" s="112">
        <v>35000</v>
      </c>
      <c r="E20" s="76">
        <v>35179.730000000003</v>
      </c>
      <c r="F20" s="145">
        <f t="shared" si="0"/>
        <v>96.448036645052056</v>
      </c>
      <c r="G20" s="145">
        <f t="shared" si="1"/>
        <v>100.51351428571429</v>
      </c>
    </row>
    <row r="21" spans="2:9" x14ac:dyDescent="0.25">
      <c r="B21" s="109"/>
      <c r="C21" s="52"/>
      <c r="D21" s="111"/>
      <c r="E21" s="52"/>
      <c r="F21" s="145"/>
      <c r="G21" s="84"/>
    </row>
    <row r="22" spans="2:9" x14ac:dyDescent="0.25">
      <c r="B22" s="109"/>
      <c r="C22" s="52"/>
      <c r="D22" s="111"/>
      <c r="E22" s="52"/>
      <c r="F22" s="145"/>
      <c r="G22" s="84"/>
    </row>
    <row r="23" spans="2:9" ht="24" customHeight="1" x14ac:dyDescent="0.25">
      <c r="B23" s="12" t="s">
        <v>123</v>
      </c>
      <c r="C23" s="96">
        <f>C24+C26+C28+C31+C34+C36</f>
        <v>5785160.7700000005</v>
      </c>
      <c r="D23" s="96">
        <f>D24+D26+D28+D31+D34+D36</f>
        <v>6837211.5700000003</v>
      </c>
      <c r="E23" s="96">
        <f>E24+E26+E28+E31+E34+E36</f>
        <v>6708568.6099999994</v>
      </c>
      <c r="F23" s="144">
        <f t="shared" ref="F23:F37" si="2">E23/C23*100</f>
        <v>115.96166254857596</v>
      </c>
      <c r="G23" s="144">
        <f t="shared" ref="G23:G38" si="3">E23/D23*100</f>
        <v>98.118487943762716</v>
      </c>
    </row>
    <row r="24" spans="2:9" ht="15.75" customHeight="1" x14ac:dyDescent="0.25">
      <c r="B24" s="12" t="s">
        <v>119</v>
      </c>
      <c r="C24" s="96">
        <f>C25</f>
        <v>17928.72</v>
      </c>
      <c r="D24" s="96">
        <f>D25</f>
        <v>9419.2900000000009</v>
      </c>
      <c r="E24" s="96">
        <f>E25</f>
        <v>9419.2900000000009</v>
      </c>
      <c r="F24" s="144">
        <f t="shared" si="2"/>
        <v>52.537437139963139</v>
      </c>
      <c r="G24" s="144">
        <f t="shared" si="3"/>
        <v>100</v>
      </c>
    </row>
    <row r="25" spans="2:9" ht="15.75" customHeight="1" x14ac:dyDescent="0.25">
      <c r="B25" s="110" t="s">
        <v>191</v>
      </c>
      <c r="C25" s="85">
        <v>17928.72</v>
      </c>
      <c r="D25" s="91">
        <v>9419.2900000000009</v>
      </c>
      <c r="E25" s="85">
        <v>9419.2900000000009</v>
      </c>
      <c r="F25" s="145">
        <f t="shared" si="2"/>
        <v>52.537437139963139</v>
      </c>
      <c r="G25" s="145">
        <f t="shared" si="3"/>
        <v>100</v>
      </c>
    </row>
    <row r="26" spans="2:9" x14ac:dyDescent="0.25">
      <c r="B26" s="12" t="s">
        <v>121</v>
      </c>
      <c r="C26" s="96">
        <f>C27</f>
        <v>54016.67</v>
      </c>
      <c r="D26" s="96">
        <f>D27</f>
        <v>90400</v>
      </c>
      <c r="E26" s="96">
        <f>E27</f>
        <v>82733.850000000006</v>
      </c>
      <c r="F26" s="144">
        <f t="shared" si="2"/>
        <v>153.16355117781234</v>
      </c>
      <c r="G26" s="144">
        <f t="shared" si="3"/>
        <v>91.519745575221251</v>
      </c>
    </row>
    <row r="27" spans="2:9" x14ac:dyDescent="0.25">
      <c r="B27" s="109" t="s">
        <v>190</v>
      </c>
      <c r="C27" s="85">
        <v>54016.67</v>
      </c>
      <c r="D27" s="86">
        <v>90400</v>
      </c>
      <c r="E27" s="85">
        <v>82733.850000000006</v>
      </c>
      <c r="F27" s="145">
        <f t="shared" si="2"/>
        <v>153.16355117781234</v>
      </c>
      <c r="G27" s="145">
        <f t="shared" si="3"/>
        <v>91.519745575221251</v>
      </c>
    </row>
    <row r="28" spans="2:9" x14ac:dyDescent="0.25">
      <c r="B28" s="12" t="s">
        <v>189</v>
      </c>
      <c r="C28" s="96">
        <f>C29+C30</f>
        <v>5309786.84</v>
      </c>
      <c r="D28" s="96">
        <f>D29+D30</f>
        <v>6375692.2800000003</v>
      </c>
      <c r="E28" s="96">
        <f>E29+E30</f>
        <v>6256495.5699999994</v>
      </c>
      <c r="F28" s="144">
        <f t="shared" si="2"/>
        <v>117.82950537426846</v>
      </c>
      <c r="G28" s="144">
        <f t="shared" si="3"/>
        <v>98.130450706130986</v>
      </c>
    </row>
    <row r="29" spans="2:9" x14ac:dyDescent="0.25">
      <c r="B29" s="109" t="s">
        <v>188</v>
      </c>
      <c r="C29" s="85">
        <v>4719371.13</v>
      </c>
      <c r="D29" s="86">
        <v>5745865.2800000003</v>
      </c>
      <c r="E29" s="85">
        <v>5626670.5599999996</v>
      </c>
      <c r="F29" s="145">
        <f t="shared" si="2"/>
        <v>119.2250069979133</v>
      </c>
      <c r="G29" s="145">
        <f t="shared" si="3"/>
        <v>97.925556653496741</v>
      </c>
      <c r="I29" s="143"/>
    </row>
    <row r="30" spans="2:9" x14ac:dyDescent="0.25">
      <c r="B30" s="109" t="s">
        <v>187</v>
      </c>
      <c r="C30" s="85">
        <v>590415.71</v>
      </c>
      <c r="D30" s="86">
        <v>629827</v>
      </c>
      <c r="E30" s="85">
        <v>629825.01</v>
      </c>
      <c r="F30" s="145">
        <f t="shared" si="2"/>
        <v>106.67483932634516</v>
      </c>
      <c r="G30" s="145">
        <f t="shared" si="3"/>
        <v>99.999684040220572</v>
      </c>
      <c r="I30" s="143"/>
    </row>
    <row r="31" spans="2:9" x14ac:dyDescent="0.25">
      <c r="B31" s="12" t="s">
        <v>186</v>
      </c>
      <c r="C31" s="96">
        <f>C32+C33</f>
        <v>380484.91000000003</v>
      </c>
      <c r="D31" s="96">
        <f>D32+D33</f>
        <v>315700</v>
      </c>
      <c r="E31" s="96">
        <f>E32+E33</f>
        <v>313608.73</v>
      </c>
      <c r="F31" s="144">
        <f t="shared" si="2"/>
        <v>82.423434348552732</v>
      </c>
      <c r="G31" s="144">
        <f t="shared" si="3"/>
        <v>99.337576813430459</v>
      </c>
    </row>
    <row r="32" spans="2:9" x14ac:dyDescent="0.25">
      <c r="B32" s="109" t="s">
        <v>185</v>
      </c>
      <c r="C32" s="85">
        <v>242907.46</v>
      </c>
      <c r="D32" s="86">
        <v>311400</v>
      </c>
      <c r="E32" s="85">
        <v>309308.73</v>
      </c>
      <c r="F32" s="145">
        <f t="shared" si="2"/>
        <v>127.33603570676668</v>
      </c>
      <c r="G32" s="145">
        <f t="shared" si="3"/>
        <v>99.328429672447001</v>
      </c>
    </row>
    <row r="33" spans="2:10" x14ac:dyDescent="0.25">
      <c r="B33" s="109" t="s">
        <v>184</v>
      </c>
      <c r="C33" s="85">
        <v>137577.45000000001</v>
      </c>
      <c r="D33" s="86">
        <v>4300</v>
      </c>
      <c r="E33" s="85">
        <v>4300</v>
      </c>
      <c r="F33" s="145">
        <f t="shared" si="2"/>
        <v>3.1255122114852396</v>
      </c>
      <c r="G33" s="145">
        <f t="shared" si="3"/>
        <v>100</v>
      </c>
    </row>
    <row r="34" spans="2:10" x14ac:dyDescent="0.25">
      <c r="B34" s="12" t="s">
        <v>183</v>
      </c>
      <c r="C34" s="96">
        <f>C35</f>
        <v>1071.6500000000001</v>
      </c>
      <c r="D34" s="96">
        <f>D35</f>
        <v>11000</v>
      </c>
      <c r="E34" s="96">
        <f>E35</f>
        <v>13480.5</v>
      </c>
      <c r="F34" s="144">
        <f t="shared" si="2"/>
        <v>1257.9200298604953</v>
      </c>
      <c r="G34" s="144">
        <f t="shared" si="3"/>
        <v>122.55</v>
      </c>
    </row>
    <row r="35" spans="2:10" ht="15" customHeight="1" x14ac:dyDescent="0.25">
      <c r="B35" s="109" t="s">
        <v>182</v>
      </c>
      <c r="C35" s="85">
        <v>1071.6500000000001</v>
      </c>
      <c r="D35" s="86">
        <v>11000</v>
      </c>
      <c r="E35" s="85">
        <v>13480.5</v>
      </c>
      <c r="F35" s="145">
        <f t="shared" si="2"/>
        <v>1257.9200298604953</v>
      </c>
      <c r="G35" s="145">
        <f t="shared" si="3"/>
        <v>122.55</v>
      </c>
      <c r="H35" s="83"/>
      <c r="I35" s="83"/>
      <c r="J35" s="83"/>
    </row>
    <row r="36" spans="2:10" ht="25.5" x14ac:dyDescent="0.25">
      <c r="B36" s="12" t="s">
        <v>181</v>
      </c>
      <c r="C36" s="96">
        <f>C37</f>
        <v>21871.98</v>
      </c>
      <c r="D36" s="96">
        <f>D37</f>
        <v>35000</v>
      </c>
      <c r="E36" s="96">
        <f>E37</f>
        <v>32830.67</v>
      </c>
      <c r="F36" s="144">
        <f t="shared" si="2"/>
        <v>150.1037857569365</v>
      </c>
      <c r="G36" s="144">
        <f t="shared" si="3"/>
        <v>93.80191428571429</v>
      </c>
      <c r="H36" s="83"/>
      <c r="I36" s="83"/>
      <c r="J36" s="83"/>
    </row>
    <row r="37" spans="2:10" x14ac:dyDescent="0.25">
      <c r="B37" s="109" t="s">
        <v>180</v>
      </c>
      <c r="C37" s="85">
        <v>21871.98</v>
      </c>
      <c r="D37" s="86">
        <v>35000</v>
      </c>
      <c r="E37" s="85">
        <v>32830.67</v>
      </c>
      <c r="F37" s="145">
        <f t="shared" si="2"/>
        <v>150.1037857569365</v>
      </c>
      <c r="G37" s="145">
        <f t="shared" si="3"/>
        <v>93.80191428571429</v>
      </c>
      <c r="H37" s="83"/>
      <c r="I37" s="83"/>
      <c r="J37" s="83"/>
    </row>
    <row r="38" spans="2:10" x14ac:dyDescent="0.25">
      <c r="C38" s="150" t="s">
        <v>219</v>
      </c>
      <c r="D38" s="148">
        <v>40134.720000000001</v>
      </c>
      <c r="G38" s="149">
        <f t="shared" si="3"/>
        <v>0</v>
      </c>
    </row>
    <row r="40" spans="2:10" x14ac:dyDescent="0.25">
      <c r="E40" t="s">
        <v>143</v>
      </c>
    </row>
    <row r="41" spans="2:10" x14ac:dyDescent="0.25">
      <c r="E41" t="s">
        <v>142</v>
      </c>
    </row>
    <row r="42" spans="2:10" x14ac:dyDescent="0.25">
      <c r="E42" t="s">
        <v>141</v>
      </c>
    </row>
  </sheetData>
  <mergeCells count="1">
    <mergeCell ref="B2:G2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6187-3A50-4603-84D0-09E298C6D560}">
  <sheetPr>
    <pageSetUpPr fitToPage="1"/>
  </sheetPr>
  <dimension ref="A1:G233"/>
  <sheetViews>
    <sheetView zoomScale="80" zoomScaleNormal="80" workbookViewId="0">
      <selection activeCell="E54" sqref="E54"/>
    </sheetView>
  </sheetViews>
  <sheetFormatPr defaultRowHeight="15" x14ac:dyDescent="0.25"/>
  <cols>
    <col min="1" max="1" width="7.42578125" customWidth="1"/>
    <col min="2" max="2" width="8.42578125" customWidth="1"/>
    <col min="3" max="3" width="19.140625" customWidth="1"/>
    <col min="4" max="4" width="38.140625" customWidth="1"/>
    <col min="5" max="5" width="25.140625" customWidth="1"/>
    <col min="6" max="6" width="27.28515625" customWidth="1"/>
    <col min="7" max="7" width="15.140625" style="159" customWidth="1"/>
  </cols>
  <sheetData>
    <row r="1" spans="1:7" ht="50.25" customHeight="1" x14ac:dyDescent="0.25">
      <c r="A1" s="162" t="s">
        <v>220</v>
      </c>
      <c r="B1" s="162"/>
      <c r="C1" s="162"/>
      <c r="D1" s="162"/>
      <c r="E1" s="162"/>
      <c r="F1" s="162"/>
      <c r="G1" s="162"/>
    </row>
    <row r="2" spans="1:7" ht="18" x14ac:dyDescent="0.25">
      <c r="A2" s="5"/>
      <c r="B2" s="5"/>
      <c r="C2" s="5"/>
      <c r="D2" s="5"/>
      <c r="E2" s="6"/>
      <c r="F2" s="5"/>
      <c r="G2" s="157"/>
    </row>
    <row r="3" spans="1:7" ht="18" customHeight="1" x14ac:dyDescent="0.25">
      <c r="A3" s="162" t="s">
        <v>21</v>
      </c>
      <c r="B3" s="162"/>
      <c r="C3" s="162"/>
      <c r="D3" s="162"/>
      <c r="E3" s="162"/>
      <c r="F3" s="162"/>
      <c r="G3" s="162"/>
    </row>
    <row r="4" spans="1:7" ht="18" x14ac:dyDescent="0.25">
      <c r="A4" s="5"/>
      <c r="B4" s="5"/>
      <c r="C4" s="5"/>
      <c r="D4" s="5"/>
      <c r="E4" s="79"/>
      <c r="F4" s="79"/>
      <c r="G4" s="158"/>
    </row>
    <row r="5" spans="1:7" ht="30" customHeight="1" x14ac:dyDescent="0.25">
      <c r="A5" s="192" t="s">
        <v>23</v>
      </c>
      <c r="B5" s="193"/>
      <c r="C5" s="194"/>
      <c r="D5" s="22" t="s">
        <v>24</v>
      </c>
      <c r="E5" s="23" t="s">
        <v>221</v>
      </c>
      <c r="F5" s="23" t="s">
        <v>222</v>
      </c>
      <c r="G5" s="23" t="s">
        <v>140</v>
      </c>
    </row>
    <row r="6" spans="1:7" ht="36" customHeight="1" x14ac:dyDescent="0.25">
      <c r="A6" s="195" t="s">
        <v>239</v>
      </c>
      <c r="B6" s="196"/>
      <c r="C6" s="197"/>
      <c r="D6" s="63" t="s">
        <v>237</v>
      </c>
      <c r="E6" s="77">
        <f>E7+E53</f>
        <v>6837211.5700000003</v>
      </c>
      <c r="F6" s="77">
        <f>F7+F53</f>
        <v>6708568.6099999985</v>
      </c>
      <c r="G6" s="77">
        <f>F6/E6*100</f>
        <v>98.118487943762702</v>
      </c>
    </row>
    <row r="7" spans="1:7" ht="51.75" customHeight="1" x14ac:dyDescent="0.25">
      <c r="A7" s="198" t="s">
        <v>240</v>
      </c>
      <c r="B7" s="199"/>
      <c r="C7" s="200"/>
      <c r="D7" s="71" t="s">
        <v>242</v>
      </c>
      <c r="E7" s="80">
        <f>E8+E24</f>
        <v>639246.29</v>
      </c>
      <c r="F7" s="80">
        <f>F8+F24</f>
        <v>639244.30000000005</v>
      </c>
      <c r="G7" s="80">
        <f t="shared" ref="G7:G59" si="0">F7/E7*100</f>
        <v>99.999688695885908</v>
      </c>
    </row>
    <row r="8" spans="1:7" ht="19.5" customHeight="1" x14ac:dyDescent="0.25">
      <c r="A8" s="201" t="s">
        <v>205</v>
      </c>
      <c r="B8" s="202"/>
      <c r="C8" s="203"/>
      <c r="D8" s="60" t="s">
        <v>11</v>
      </c>
      <c r="E8" s="75">
        <f>E9+E20</f>
        <v>9419.2900000000009</v>
      </c>
      <c r="F8" s="75">
        <f>F9+F20</f>
        <v>9419.2900000000009</v>
      </c>
      <c r="G8" s="75">
        <f t="shared" si="0"/>
        <v>100</v>
      </c>
    </row>
    <row r="9" spans="1:7" ht="18.75" customHeight="1" x14ac:dyDescent="0.25">
      <c r="A9" s="204">
        <v>3</v>
      </c>
      <c r="B9" s="205"/>
      <c r="C9" s="206"/>
      <c r="D9" s="153" t="s">
        <v>12</v>
      </c>
      <c r="E9" s="154">
        <f t="shared" ref="E9:F9" si="1">E10+E15</f>
        <v>0</v>
      </c>
      <c r="F9" s="154">
        <f t="shared" si="1"/>
        <v>0</v>
      </c>
      <c r="G9" s="154" t="s">
        <v>198</v>
      </c>
    </row>
    <row r="10" spans="1:7" ht="20.25" customHeight="1" x14ac:dyDescent="0.25">
      <c r="A10" s="207">
        <v>31</v>
      </c>
      <c r="B10" s="208"/>
      <c r="C10" s="209"/>
      <c r="D10" s="27" t="s">
        <v>13</v>
      </c>
      <c r="E10" s="70">
        <f t="shared" ref="E10:F10" si="2">E11+E13</f>
        <v>0</v>
      </c>
      <c r="F10" s="70">
        <f t="shared" si="2"/>
        <v>0</v>
      </c>
      <c r="G10" s="73"/>
    </row>
    <row r="11" spans="1:7" ht="16.5" customHeight="1" x14ac:dyDescent="0.25">
      <c r="A11" s="64"/>
      <c r="B11" s="65">
        <v>311</v>
      </c>
      <c r="C11" s="66"/>
      <c r="D11" s="27" t="s">
        <v>129</v>
      </c>
      <c r="E11" s="70">
        <f t="shared" ref="E11:F11" si="3">E12</f>
        <v>0</v>
      </c>
      <c r="F11" s="70">
        <f t="shared" si="3"/>
        <v>0</v>
      </c>
      <c r="G11" s="73"/>
    </row>
    <row r="12" spans="1:7" ht="16.5" customHeight="1" x14ac:dyDescent="0.25">
      <c r="A12" s="42"/>
      <c r="B12" s="43"/>
      <c r="C12" s="44">
        <v>3111</v>
      </c>
      <c r="D12" s="26" t="s">
        <v>49</v>
      </c>
      <c r="E12" s="122">
        <v>0</v>
      </c>
      <c r="F12" s="58">
        <v>0</v>
      </c>
      <c r="G12" s="73"/>
    </row>
    <row r="13" spans="1:7" ht="21.75" customHeight="1" x14ac:dyDescent="0.25">
      <c r="A13" s="64"/>
      <c r="B13" s="65">
        <v>313</v>
      </c>
      <c r="C13" s="66"/>
      <c r="D13" s="27" t="s">
        <v>81</v>
      </c>
      <c r="E13" s="70">
        <f t="shared" ref="E13:F13" si="4">E14</f>
        <v>0</v>
      </c>
      <c r="F13" s="70">
        <f t="shared" si="4"/>
        <v>0</v>
      </c>
      <c r="G13" s="73"/>
    </row>
    <row r="14" spans="1:7" ht="27" customHeight="1" x14ac:dyDescent="0.25">
      <c r="A14" s="42"/>
      <c r="B14" s="43"/>
      <c r="C14" s="44">
        <v>3132</v>
      </c>
      <c r="D14" s="26" t="s">
        <v>80</v>
      </c>
      <c r="E14" s="122">
        <v>0</v>
      </c>
      <c r="F14" s="58">
        <v>0</v>
      </c>
      <c r="G14" s="73"/>
    </row>
    <row r="15" spans="1:7" ht="21.75" customHeight="1" x14ac:dyDescent="0.25">
      <c r="A15" s="207">
        <v>32</v>
      </c>
      <c r="B15" s="208"/>
      <c r="C15" s="209"/>
      <c r="D15" s="27" t="s">
        <v>25</v>
      </c>
      <c r="E15" s="70">
        <f t="shared" ref="E15:F15" si="5">E16+E18</f>
        <v>0</v>
      </c>
      <c r="F15" s="70">
        <f t="shared" si="5"/>
        <v>0</v>
      </c>
      <c r="G15" s="73"/>
    </row>
    <row r="16" spans="1:7" ht="21" customHeight="1" x14ac:dyDescent="0.25">
      <c r="A16" s="64"/>
      <c r="B16" s="65">
        <v>322</v>
      </c>
      <c r="C16" s="66"/>
      <c r="D16" s="27" t="s">
        <v>84</v>
      </c>
      <c r="E16" s="70">
        <f t="shared" ref="E16:F16" si="6">E17</f>
        <v>0</v>
      </c>
      <c r="F16" s="70">
        <f t="shared" si="6"/>
        <v>0</v>
      </c>
      <c r="G16" s="73"/>
    </row>
    <row r="17" spans="1:7" ht="19.5" customHeight="1" x14ac:dyDescent="0.25">
      <c r="A17" s="42"/>
      <c r="B17" s="43"/>
      <c r="C17" s="44">
        <v>3222</v>
      </c>
      <c r="D17" s="26" t="s">
        <v>60</v>
      </c>
      <c r="E17" s="122">
        <v>0</v>
      </c>
      <c r="F17" s="58">
        <v>0</v>
      </c>
      <c r="G17" s="73"/>
    </row>
    <row r="18" spans="1:7" ht="19.5" customHeight="1" x14ac:dyDescent="0.25">
      <c r="A18" s="64"/>
      <c r="B18" s="65">
        <v>323</v>
      </c>
      <c r="C18" s="66"/>
      <c r="D18" s="27" t="s">
        <v>97</v>
      </c>
      <c r="E18" s="123">
        <f t="shared" ref="E18:F18" si="7">E19</f>
        <v>0</v>
      </c>
      <c r="F18" s="123">
        <f t="shared" si="7"/>
        <v>0</v>
      </c>
      <c r="G18" s="73"/>
    </row>
    <row r="19" spans="1:7" ht="18.75" customHeight="1" x14ac:dyDescent="0.25">
      <c r="A19" s="42"/>
      <c r="B19" s="43"/>
      <c r="C19" s="44">
        <v>3231</v>
      </c>
      <c r="D19" s="26" t="s">
        <v>101</v>
      </c>
      <c r="E19" s="122">
        <v>0</v>
      </c>
      <c r="F19" s="58">
        <v>0</v>
      </c>
      <c r="G19" s="73"/>
    </row>
    <row r="20" spans="1:7" ht="30" customHeight="1" x14ac:dyDescent="0.25">
      <c r="A20" s="204">
        <v>4</v>
      </c>
      <c r="B20" s="205"/>
      <c r="C20" s="206"/>
      <c r="D20" s="153" t="s">
        <v>238</v>
      </c>
      <c r="E20" s="154">
        <f>E21</f>
        <v>9419.2900000000009</v>
      </c>
      <c r="F20" s="154">
        <f>F21</f>
        <v>9419.2900000000009</v>
      </c>
      <c r="G20" s="154">
        <f t="shared" si="0"/>
        <v>100</v>
      </c>
    </row>
    <row r="21" spans="1:7" ht="27.75" customHeight="1" x14ac:dyDescent="0.25">
      <c r="A21" s="210">
        <v>42</v>
      </c>
      <c r="B21" s="211"/>
      <c r="C21" s="212"/>
      <c r="D21" s="27" t="s">
        <v>32</v>
      </c>
      <c r="E21" s="129">
        <v>9419.2900000000009</v>
      </c>
      <c r="F21" s="129">
        <v>9419.2900000000009</v>
      </c>
      <c r="G21" s="73">
        <f t="shared" si="0"/>
        <v>100</v>
      </c>
    </row>
    <row r="22" spans="1:7" ht="21.75" customHeight="1" x14ac:dyDescent="0.25">
      <c r="A22" s="64"/>
      <c r="B22" s="65">
        <v>422</v>
      </c>
      <c r="C22" s="66"/>
      <c r="D22" s="27" t="s">
        <v>77</v>
      </c>
      <c r="E22" s="70">
        <f>E23</f>
        <v>0</v>
      </c>
      <c r="F22" s="70">
        <f>F23</f>
        <v>9419.2900000000009</v>
      </c>
      <c r="G22" s="73"/>
    </row>
    <row r="23" spans="1:7" ht="20.25" customHeight="1" x14ac:dyDescent="0.25">
      <c r="A23" s="42"/>
      <c r="B23" s="43"/>
      <c r="C23" s="44">
        <v>4224</v>
      </c>
      <c r="D23" s="26" t="s">
        <v>223</v>
      </c>
      <c r="E23" s="59">
        <v>0</v>
      </c>
      <c r="F23" s="59">
        <v>9419.2900000000009</v>
      </c>
      <c r="G23" s="73"/>
    </row>
    <row r="24" spans="1:7" ht="20.100000000000001" customHeight="1" x14ac:dyDescent="0.25">
      <c r="A24" s="201" t="s">
        <v>46</v>
      </c>
      <c r="B24" s="202"/>
      <c r="C24" s="203"/>
      <c r="D24" s="60" t="s">
        <v>38</v>
      </c>
      <c r="E24" s="61">
        <f>E25+E34</f>
        <v>629827</v>
      </c>
      <c r="F24" s="61">
        <f>F25+F34</f>
        <v>629825.01</v>
      </c>
      <c r="G24" s="61">
        <f t="shared" si="0"/>
        <v>99.999684040220572</v>
      </c>
    </row>
    <row r="25" spans="1:7" ht="20.100000000000001" customHeight="1" x14ac:dyDescent="0.25">
      <c r="A25" s="204">
        <v>3</v>
      </c>
      <c r="B25" s="205"/>
      <c r="C25" s="206"/>
      <c r="D25" s="153" t="s">
        <v>12</v>
      </c>
      <c r="E25" s="154">
        <f>E26</f>
        <v>154232.5</v>
      </c>
      <c r="F25" s="154">
        <f>F26</f>
        <v>154230.50999999998</v>
      </c>
      <c r="G25" s="154">
        <f t="shared" si="0"/>
        <v>99.998709740164998</v>
      </c>
    </row>
    <row r="26" spans="1:7" ht="20.100000000000001" customHeight="1" x14ac:dyDescent="0.25">
      <c r="A26" s="207">
        <v>32</v>
      </c>
      <c r="B26" s="208"/>
      <c r="C26" s="209"/>
      <c r="D26" s="27" t="s">
        <v>25</v>
      </c>
      <c r="E26" s="70">
        <v>154232.5</v>
      </c>
      <c r="F26" s="70">
        <f>F27+F31</f>
        <v>154230.50999999998</v>
      </c>
      <c r="G26" s="73">
        <f t="shared" si="0"/>
        <v>99.998709740164998</v>
      </c>
    </row>
    <row r="27" spans="1:7" ht="20.100000000000001" customHeight="1" x14ac:dyDescent="0.25">
      <c r="A27" s="64"/>
      <c r="B27" s="65">
        <v>322</v>
      </c>
      <c r="C27" s="66"/>
      <c r="D27" s="27" t="s">
        <v>84</v>
      </c>
      <c r="E27" s="73"/>
      <c r="F27" s="73">
        <f>SUM(F28:F30)</f>
        <v>97049.01999999999</v>
      </c>
      <c r="G27" s="73"/>
    </row>
    <row r="28" spans="1:7" ht="20.100000000000001" customHeight="1" x14ac:dyDescent="0.25">
      <c r="A28" s="42"/>
      <c r="B28" s="43"/>
      <c r="C28" s="44">
        <v>3224</v>
      </c>
      <c r="D28" s="26" t="s">
        <v>109</v>
      </c>
      <c r="E28" s="58"/>
      <c r="F28" s="58">
        <v>10000</v>
      </c>
      <c r="G28" s="73"/>
    </row>
    <row r="29" spans="1:7" ht="20.100000000000001" customHeight="1" x14ac:dyDescent="0.25">
      <c r="A29" s="42"/>
      <c r="B29" s="43"/>
      <c r="C29" s="44">
        <v>3225</v>
      </c>
      <c r="D29" s="26" t="s">
        <v>62</v>
      </c>
      <c r="E29" s="58"/>
      <c r="F29" s="58">
        <v>14188.76</v>
      </c>
      <c r="G29" s="73"/>
    </row>
    <row r="30" spans="1:7" ht="20.100000000000001" customHeight="1" x14ac:dyDescent="0.25">
      <c r="A30" s="42"/>
      <c r="B30" s="43"/>
      <c r="C30" s="44">
        <v>3227</v>
      </c>
      <c r="D30" s="26" t="s">
        <v>107</v>
      </c>
      <c r="E30" s="58"/>
      <c r="F30" s="58">
        <v>72860.259999999995</v>
      </c>
      <c r="G30" s="73"/>
    </row>
    <row r="31" spans="1:7" ht="20.100000000000001" customHeight="1" x14ac:dyDescent="0.25">
      <c r="A31" s="64"/>
      <c r="B31" s="65">
        <v>323</v>
      </c>
      <c r="C31" s="66"/>
      <c r="D31" s="27" t="s">
        <v>97</v>
      </c>
      <c r="E31" s="73"/>
      <c r="F31" s="73">
        <f>F32+F33</f>
        <v>57181.49</v>
      </c>
      <c r="G31" s="73"/>
    </row>
    <row r="32" spans="1:7" ht="20.100000000000001" customHeight="1" x14ac:dyDescent="0.25">
      <c r="A32" s="42"/>
      <c r="B32" s="43"/>
      <c r="C32" s="44">
        <v>3232</v>
      </c>
      <c r="D32" s="26" t="s">
        <v>108</v>
      </c>
      <c r="E32" s="58"/>
      <c r="F32" s="58">
        <v>57181.49</v>
      </c>
      <c r="G32" s="73"/>
    </row>
    <row r="33" spans="1:7" ht="20.100000000000001" customHeight="1" x14ac:dyDescent="0.25">
      <c r="A33" s="42"/>
      <c r="B33" s="43"/>
      <c r="C33" s="44">
        <v>3238</v>
      </c>
      <c r="D33" s="26" t="s">
        <v>67</v>
      </c>
      <c r="E33" s="58"/>
      <c r="F33" s="58">
        <v>0</v>
      </c>
      <c r="G33" s="73"/>
    </row>
    <row r="34" spans="1:7" ht="27" customHeight="1" x14ac:dyDescent="0.25">
      <c r="A34" s="204">
        <v>4</v>
      </c>
      <c r="B34" s="205"/>
      <c r="C34" s="206"/>
      <c r="D34" s="153" t="s">
        <v>238</v>
      </c>
      <c r="E34" s="154">
        <f>E35+E38+E48</f>
        <v>475594.5</v>
      </c>
      <c r="F34" s="154">
        <f>F35+F38+F48</f>
        <v>475594.5</v>
      </c>
      <c r="G34" s="154">
        <f t="shared" si="0"/>
        <v>100</v>
      </c>
    </row>
    <row r="35" spans="1:7" ht="20.100000000000001" customHeight="1" x14ac:dyDescent="0.25">
      <c r="A35" s="64">
        <v>41</v>
      </c>
      <c r="B35" s="65"/>
      <c r="C35" s="66"/>
      <c r="D35" s="27" t="s">
        <v>76</v>
      </c>
      <c r="E35" s="70">
        <v>160</v>
      </c>
      <c r="F35" s="70">
        <f t="shared" ref="F35" si="8">F36</f>
        <v>160</v>
      </c>
      <c r="G35" s="73">
        <f t="shared" si="0"/>
        <v>100</v>
      </c>
    </row>
    <row r="36" spans="1:7" ht="20.100000000000001" customHeight="1" x14ac:dyDescent="0.25">
      <c r="A36" s="64"/>
      <c r="B36" s="65">
        <v>412</v>
      </c>
      <c r="C36" s="66"/>
      <c r="D36" s="27" t="s">
        <v>76</v>
      </c>
      <c r="E36" s="70"/>
      <c r="F36" s="70">
        <f>F37</f>
        <v>160</v>
      </c>
      <c r="G36" s="73"/>
    </row>
    <row r="37" spans="1:7" ht="20.100000000000001" customHeight="1" x14ac:dyDescent="0.25">
      <c r="A37" s="42"/>
      <c r="B37" s="43"/>
      <c r="C37" s="44">
        <v>4123</v>
      </c>
      <c r="D37" s="26" t="s">
        <v>72</v>
      </c>
      <c r="E37" s="59"/>
      <c r="F37" s="59">
        <v>160</v>
      </c>
      <c r="G37" s="73"/>
    </row>
    <row r="38" spans="1:7" ht="25.5" customHeight="1" x14ac:dyDescent="0.25">
      <c r="A38" s="64">
        <v>42</v>
      </c>
      <c r="B38" s="65"/>
      <c r="C38" s="66"/>
      <c r="D38" s="27" t="s">
        <v>32</v>
      </c>
      <c r="E38" s="70">
        <v>432372</v>
      </c>
      <c r="F38" s="70">
        <f>F39+F46</f>
        <v>428184.5</v>
      </c>
      <c r="G38" s="73">
        <f t="shared" si="0"/>
        <v>99.031505277862593</v>
      </c>
    </row>
    <row r="39" spans="1:7" ht="20.100000000000001" customHeight="1" x14ac:dyDescent="0.25">
      <c r="A39" s="64"/>
      <c r="B39" s="65">
        <v>422</v>
      </c>
      <c r="C39" s="66"/>
      <c r="D39" s="27" t="s">
        <v>77</v>
      </c>
      <c r="E39" s="70"/>
      <c r="F39" s="70">
        <f>F40+F41</f>
        <v>4872</v>
      </c>
      <c r="G39" s="73"/>
    </row>
    <row r="40" spans="1:7" ht="26.25" customHeight="1" x14ac:dyDescent="0.25">
      <c r="A40" s="42"/>
      <c r="B40" s="43"/>
      <c r="C40" s="44">
        <v>4221</v>
      </c>
      <c r="D40" s="26" t="s">
        <v>55</v>
      </c>
      <c r="E40" s="59"/>
      <c r="F40" s="59">
        <v>1622</v>
      </c>
      <c r="G40" s="73"/>
    </row>
    <row r="41" spans="1:7" ht="20.100000000000001" customHeight="1" x14ac:dyDescent="0.25">
      <c r="A41" s="42"/>
      <c r="B41" s="43"/>
      <c r="C41" s="44">
        <v>4222</v>
      </c>
      <c r="D41" s="26" t="s">
        <v>56</v>
      </c>
      <c r="E41" s="59"/>
      <c r="F41" s="59">
        <v>3250</v>
      </c>
      <c r="G41" s="73"/>
    </row>
    <row r="42" spans="1:7" ht="24.75" customHeight="1" x14ac:dyDescent="0.25">
      <c r="A42" s="42"/>
      <c r="B42" s="43"/>
      <c r="C42" s="44">
        <v>4223</v>
      </c>
      <c r="D42" s="50" t="s">
        <v>92</v>
      </c>
      <c r="E42" s="59"/>
      <c r="F42" s="59">
        <v>0</v>
      </c>
      <c r="G42" s="73"/>
    </row>
    <row r="43" spans="1:7" ht="20.100000000000001" customHeight="1" x14ac:dyDescent="0.25">
      <c r="A43" s="42"/>
      <c r="B43" s="43"/>
      <c r="C43" s="44">
        <v>4224</v>
      </c>
      <c r="D43" s="26" t="s">
        <v>57</v>
      </c>
      <c r="E43" s="59"/>
      <c r="F43" s="59">
        <v>0</v>
      </c>
      <c r="G43" s="73"/>
    </row>
    <row r="44" spans="1:7" ht="21.75" customHeight="1" x14ac:dyDescent="0.25">
      <c r="A44" s="42"/>
      <c r="B44" s="43"/>
      <c r="C44" s="44">
        <v>4225</v>
      </c>
      <c r="D44" s="26" t="s">
        <v>58</v>
      </c>
      <c r="E44" s="59"/>
      <c r="F44" s="59">
        <v>0</v>
      </c>
      <c r="G44" s="73"/>
    </row>
    <row r="45" spans="1:7" ht="33" customHeight="1" x14ac:dyDescent="0.25">
      <c r="A45" s="42"/>
      <c r="B45" s="43"/>
      <c r="C45" s="44">
        <v>4227</v>
      </c>
      <c r="D45" s="26" t="s">
        <v>78</v>
      </c>
      <c r="E45" s="59"/>
      <c r="F45" s="59">
        <v>0</v>
      </c>
      <c r="G45" s="73"/>
    </row>
    <row r="46" spans="1:7" ht="19.5" customHeight="1" x14ac:dyDescent="0.25">
      <c r="A46" s="64"/>
      <c r="B46" s="65">
        <v>423</v>
      </c>
      <c r="C46" s="66"/>
      <c r="D46" s="27" t="s">
        <v>93</v>
      </c>
      <c r="E46" s="70"/>
      <c r="F46" s="70">
        <f>F47</f>
        <v>423312.5</v>
      </c>
      <c r="G46" s="73"/>
    </row>
    <row r="47" spans="1:7" ht="23.25" customHeight="1" x14ac:dyDescent="0.25">
      <c r="A47" s="42"/>
      <c r="B47" s="43"/>
      <c r="C47" s="44">
        <v>4231</v>
      </c>
      <c r="D47" s="26" t="s">
        <v>94</v>
      </c>
      <c r="E47" s="59"/>
      <c r="F47" s="59">
        <v>423312.5</v>
      </c>
      <c r="G47" s="73"/>
    </row>
    <row r="48" spans="1:7" ht="20.100000000000001" customHeight="1" x14ac:dyDescent="0.25">
      <c r="A48" s="64">
        <v>45</v>
      </c>
      <c r="B48" s="65"/>
      <c r="C48" s="66"/>
      <c r="D48" s="27" t="s">
        <v>45</v>
      </c>
      <c r="E48" s="70">
        <v>43062.5</v>
      </c>
      <c r="F48" s="70">
        <f>F49+F51</f>
        <v>47250</v>
      </c>
      <c r="G48" s="73">
        <f t="shared" si="0"/>
        <v>109.72423802612481</v>
      </c>
    </row>
    <row r="49" spans="1:7" ht="33" customHeight="1" x14ac:dyDescent="0.25">
      <c r="A49" s="64"/>
      <c r="B49" s="65">
        <v>451</v>
      </c>
      <c r="C49" s="66"/>
      <c r="D49" s="27" t="s">
        <v>91</v>
      </c>
      <c r="E49" s="70"/>
      <c r="F49" s="70">
        <f>F50</f>
        <v>47250</v>
      </c>
      <c r="G49" s="73"/>
    </row>
    <row r="50" spans="1:7" ht="28.5" customHeight="1" x14ac:dyDescent="0.25">
      <c r="A50" s="42"/>
      <c r="B50" s="43"/>
      <c r="C50" s="44">
        <v>4511</v>
      </c>
      <c r="D50" s="26" t="s">
        <v>75</v>
      </c>
      <c r="E50" s="59"/>
      <c r="F50" s="59">
        <v>47250</v>
      </c>
      <c r="G50" s="73"/>
    </row>
    <row r="51" spans="1:7" ht="25.5" customHeight="1" x14ac:dyDescent="0.25">
      <c r="A51" s="64"/>
      <c r="B51" s="65">
        <v>453</v>
      </c>
      <c r="C51" s="66"/>
      <c r="D51" s="27" t="s">
        <v>90</v>
      </c>
      <c r="E51" s="70"/>
      <c r="F51" s="70">
        <v>0</v>
      </c>
      <c r="G51" s="73"/>
    </row>
    <row r="52" spans="1:7" ht="33.75" customHeight="1" x14ac:dyDescent="0.25">
      <c r="A52" s="42"/>
      <c r="B52" s="43"/>
      <c r="C52" s="44">
        <v>4531</v>
      </c>
      <c r="D52" s="26" t="s">
        <v>90</v>
      </c>
      <c r="E52" s="59"/>
      <c r="F52" s="59">
        <v>0</v>
      </c>
      <c r="G52" s="73"/>
    </row>
    <row r="53" spans="1:7" ht="43.5" customHeight="1" x14ac:dyDescent="0.25">
      <c r="A53" s="198" t="s">
        <v>241</v>
      </c>
      <c r="B53" s="199"/>
      <c r="C53" s="200"/>
      <c r="D53" s="71" t="s">
        <v>242</v>
      </c>
      <c r="E53" s="80">
        <f>E54+E153+E85+E158+E176+E198+E214</f>
        <v>6197965.2800000003</v>
      </c>
      <c r="F53" s="80">
        <f>F54+F153+F85+F158+F176+F198+F214</f>
        <v>6069324.3099999987</v>
      </c>
      <c r="G53" s="80">
        <f t="shared" si="0"/>
        <v>97.92446449458005</v>
      </c>
    </row>
    <row r="54" spans="1:7" ht="20.100000000000001" customHeight="1" x14ac:dyDescent="0.25">
      <c r="A54" s="201" t="s">
        <v>47</v>
      </c>
      <c r="B54" s="202"/>
      <c r="C54" s="203"/>
      <c r="D54" s="60" t="s">
        <v>29</v>
      </c>
      <c r="E54" s="75">
        <f>E59+E78+E56</f>
        <v>90400</v>
      </c>
      <c r="F54" s="75">
        <f>F55+F82</f>
        <v>82733.850000000006</v>
      </c>
      <c r="G54" s="75">
        <f t="shared" si="0"/>
        <v>91.519745575221251</v>
      </c>
    </row>
    <row r="55" spans="1:7" ht="20.100000000000001" customHeight="1" x14ac:dyDescent="0.25">
      <c r="A55" s="204">
        <v>3</v>
      </c>
      <c r="B55" s="205"/>
      <c r="C55" s="206"/>
      <c r="D55" s="153" t="s">
        <v>12</v>
      </c>
      <c r="E55" s="154">
        <f>E56</f>
        <v>14000</v>
      </c>
      <c r="F55" s="154">
        <f>F56+F59+F78</f>
        <v>82366.350000000006</v>
      </c>
      <c r="G55" s="154">
        <f t="shared" si="0"/>
        <v>588.33107142857148</v>
      </c>
    </row>
    <row r="56" spans="1:7" ht="20.100000000000001" customHeight="1" x14ac:dyDescent="0.25">
      <c r="A56" s="56">
        <v>31</v>
      </c>
      <c r="B56" s="57"/>
      <c r="C56" s="124"/>
      <c r="D56" s="124" t="s">
        <v>13</v>
      </c>
      <c r="E56" s="70">
        <v>14000</v>
      </c>
      <c r="F56" s="70">
        <f>F57+F58</f>
        <v>13066</v>
      </c>
      <c r="G56" s="73">
        <f t="shared" si="0"/>
        <v>93.328571428571422</v>
      </c>
    </row>
    <row r="57" spans="1:7" ht="20.100000000000001" customHeight="1" x14ac:dyDescent="0.25">
      <c r="A57" s="40"/>
      <c r="B57" s="41">
        <v>311</v>
      </c>
      <c r="C57" s="26"/>
      <c r="D57" s="26" t="s">
        <v>207</v>
      </c>
      <c r="E57" s="59"/>
      <c r="F57" s="59">
        <v>13066</v>
      </c>
      <c r="G57" s="73"/>
    </row>
    <row r="58" spans="1:7" ht="20.100000000000001" customHeight="1" x14ac:dyDescent="0.25">
      <c r="A58" s="40"/>
      <c r="B58" s="41"/>
      <c r="C58" s="26">
        <v>3112</v>
      </c>
      <c r="D58" s="26" t="s">
        <v>206</v>
      </c>
      <c r="E58" s="59"/>
      <c r="F58" s="59">
        <v>0</v>
      </c>
      <c r="G58" s="73"/>
    </row>
    <row r="59" spans="1:7" ht="20.100000000000001" customHeight="1" x14ac:dyDescent="0.25">
      <c r="A59" s="47">
        <v>32</v>
      </c>
      <c r="B59" s="48"/>
      <c r="C59" s="27"/>
      <c r="D59" s="27" t="s">
        <v>25</v>
      </c>
      <c r="E59" s="70">
        <v>75400</v>
      </c>
      <c r="F59" s="70">
        <f>F60+F63+F67+F73</f>
        <v>68198.44</v>
      </c>
      <c r="G59" s="73">
        <f t="shared" si="0"/>
        <v>90.448859416445629</v>
      </c>
    </row>
    <row r="60" spans="1:7" ht="20.100000000000001" customHeight="1" x14ac:dyDescent="0.25">
      <c r="A60" s="47"/>
      <c r="B60" s="48">
        <v>321</v>
      </c>
      <c r="C60" s="27"/>
      <c r="D60" s="27" t="s">
        <v>82</v>
      </c>
      <c r="E60" s="70"/>
      <c r="F60" s="70">
        <f t="shared" ref="F60" si="9">F61+F62</f>
        <v>8000</v>
      </c>
      <c r="G60" s="73"/>
    </row>
    <row r="61" spans="1:7" ht="20.100000000000001" customHeight="1" x14ac:dyDescent="0.25">
      <c r="A61" s="47"/>
      <c r="B61" s="41"/>
      <c r="C61" s="26">
        <v>3211</v>
      </c>
      <c r="D61" s="26" t="s">
        <v>53</v>
      </c>
      <c r="E61" s="59"/>
      <c r="F61" s="59">
        <v>0</v>
      </c>
      <c r="G61" s="73"/>
    </row>
    <row r="62" spans="1:7" ht="20.100000000000001" customHeight="1" x14ac:dyDescent="0.25">
      <c r="A62" s="47"/>
      <c r="B62" s="41"/>
      <c r="C62" s="26">
        <v>3213</v>
      </c>
      <c r="D62" s="26" t="s">
        <v>54</v>
      </c>
      <c r="E62" s="59"/>
      <c r="F62" s="59">
        <v>8000</v>
      </c>
      <c r="G62" s="73"/>
    </row>
    <row r="63" spans="1:7" ht="20.100000000000001" customHeight="1" x14ac:dyDescent="0.25">
      <c r="A63" s="47"/>
      <c r="B63" s="48">
        <v>322</v>
      </c>
      <c r="C63" s="27"/>
      <c r="D63" s="27" t="s">
        <v>84</v>
      </c>
      <c r="E63" s="70">
        <f>E64+E65</f>
        <v>0</v>
      </c>
      <c r="F63" s="70">
        <f>F64+F65</f>
        <v>7421.2300000000005</v>
      </c>
      <c r="G63" s="73"/>
    </row>
    <row r="64" spans="1:7" ht="20.100000000000001" customHeight="1" x14ac:dyDescent="0.25">
      <c r="A64" s="40"/>
      <c r="B64" s="41"/>
      <c r="C64" s="26">
        <v>3221</v>
      </c>
      <c r="D64" s="26" t="s">
        <v>99</v>
      </c>
      <c r="E64" s="59"/>
      <c r="F64" s="59">
        <v>4873.68</v>
      </c>
      <c r="G64" s="73"/>
    </row>
    <row r="65" spans="1:7" ht="20.100000000000001" customHeight="1" x14ac:dyDescent="0.25">
      <c r="A65" s="40"/>
      <c r="B65" s="41"/>
      <c r="C65" s="26">
        <v>3223</v>
      </c>
      <c r="D65" s="26" t="s">
        <v>61</v>
      </c>
      <c r="E65" s="59"/>
      <c r="F65" s="59">
        <v>2547.5500000000002</v>
      </c>
      <c r="G65" s="73"/>
    </row>
    <row r="66" spans="1:7" ht="20.100000000000001" customHeight="1" x14ac:dyDescent="0.25">
      <c r="A66" s="40"/>
      <c r="B66" s="41"/>
      <c r="C66" s="26">
        <v>3227</v>
      </c>
      <c r="D66" s="26" t="s">
        <v>133</v>
      </c>
      <c r="E66" s="59"/>
      <c r="F66" s="59">
        <v>0</v>
      </c>
      <c r="G66" s="73"/>
    </row>
    <row r="67" spans="1:7" ht="21.75" customHeight="1" x14ac:dyDescent="0.25">
      <c r="A67" s="47"/>
      <c r="B67" s="48">
        <v>323</v>
      </c>
      <c r="C67" s="27"/>
      <c r="D67" s="27" t="s">
        <v>97</v>
      </c>
      <c r="E67" s="70">
        <f>E71</f>
        <v>0</v>
      </c>
      <c r="F67" s="70">
        <f>F71+F68+F72+F70</f>
        <v>28330.47</v>
      </c>
      <c r="G67" s="73"/>
    </row>
    <row r="68" spans="1:7" ht="20.100000000000001" customHeight="1" x14ac:dyDescent="0.25">
      <c r="A68" s="47"/>
      <c r="B68" s="41"/>
      <c r="C68" s="26">
        <v>3231</v>
      </c>
      <c r="D68" s="26" t="s">
        <v>101</v>
      </c>
      <c r="E68" s="59"/>
      <c r="F68" s="59">
        <v>0</v>
      </c>
      <c r="G68" s="73"/>
    </row>
    <row r="69" spans="1:7" ht="20.100000000000001" customHeight="1" x14ac:dyDescent="0.25">
      <c r="A69" s="47"/>
      <c r="B69" s="41"/>
      <c r="C69" s="26">
        <v>3232</v>
      </c>
      <c r="D69" s="26" t="s">
        <v>108</v>
      </c>
      <c r="E69" s="59"/>
      <c r="F69" s="59">
        <v>0</v>
      </c>
      <c r="G69" s="73"/>
    </row>
    <row r="70" spans="1:7" ht="20.100000000000001" customHeight="1" x14ac:dyDescent="0.25">
      <c r="A70" s="47"/>
      <c r="B70" s="41"/>
      <c r="C70" s="26">
        <v>3233</v>
      </c>
      <c r="D70" s="26" t="s">
        <v>63</v>
      </c>
      <c r="E70" s="59"/>
      <c r="F70" s="59">
        <v>1479.97</v>
      </c>
      <c r="G70" s="73"/>
    </row>
    <row r="71" spans="1:7" ht="20.100000000000001" customHeight="1" x14ac:dyDescent="0.25">
      <c r="A71" s="40"/>
      <c r="B71" s="41"/>
      <c r="C71" s="26">
        <v>3234</v>
      </c>
      <c r="D71" s="26" t="s">
        <v>64</v>
      </c>
      <c r="E71" s="59"/>
      <c r="F71" s="59">
        <v>21615</v>
      </c>
      <c r="G71" s="73"/>
    </row>
    <row r="72" spans="1:7" ht="20.100000000000001" customHeight="1" x14ac:dyDescent="0.25">
      <c r="A72" s="40"/>
      <c r="B72" s="41"/>
      <c r="C72" s="26">
        <v>3239</v>
      </c>
      <c r="D72" s="26" t="s">
        <v>68</v>
      </c>
      <c r="E72" s="59"/>
      <c r="F72" s="59">
        <v>5235.5</v>
      </c>
      <c r="G72" s="73"/>
    </row>
    <row r="73" spans="1:7" ht="26.25" customHeight="1" x14ac:dyDescent="0.25">
      <c r="A73" s="47"/>
      <c r="B73" s="48">
        <v>329</v>
      </c>
      <c r="C73" s="27"/>
      <c r="D73" s="27" t="s">
        <v>73</v>
      </c>
      <c r="E73" s="70">
        <f>SUM(E74+E75+E76+E77)</f>
        <v>0</v>
      </c>
      <c r="F73" s="70">
        <f>SUM(F74+F75+F76+F77)</f>
        <v>24446.739999999998</v>
      </c>
      <c r="G73" s="73"/>
    </row>
    <row r="74" spans="1:7" ht="24.75" customHeight="1" x14ac:dyDescent="0.25">
      <c r="A74" s="40"/>
      <c r="B74" s="41"/>
      <c r="C74" s="26">
        <v>3292</v>
      </c>
      <c r="D74" s="26" t="s">
        <v>69</v>
      </c>
      <c r="E74" s="59"/>
      <c r="F74" s="59">
        <v>17587.599999999999</v>
      </c>
      <c r="G74" s="73"/>
    </row>
    <row r="75" spans="1:7" ht="20.100000000000001" customHeight="1" x14ac:dyDescent="0.25">
      <c r="A75" s="40"/>
      <c r="B75" s="41"/>
      <c r="C75" s="26">
        <v>3293</v>
      </c>
      <c r="D75" s="26" t="s">
        <v>105</v>
      </c>
      <c r="E75" s="59"/>
      <c r="F75" s="59">
        <v>4526.34</v>
      </c>
      <c r="G75" s="73"/>
    </row>
    <row r="76" spans="1:7" ht="20.100000000000001" customHeight="1" x14ac:dyDescent="0.25">
      <c r="A76" s="47"/>
      <c r="B76" s="48"/>
      <c r="C76" s="26">
        <v>3294</v>
      </c>
      <c r="D76" s="26" t="s">
        <v>106</v>
      </c>
      <c r="E76" s="58"/>
      <c r="F76" s="58">
        <v>2257.8000000000002</v>
      </c>
      <c r="G76" s="73"/>
    </row>
    <row r="77" spans="1:7" ht="20.100000000000001" customHeight="1" x14ac:dyDescent="0.25">
      <c r="A77" s="47"/>
      <c r="B77" s="48"/>
      <c r="C77" s="26">
        <v>3299</v>
      </c>
      <c r="D77" s="26" t="s">
        <v>73</v>
      </c>
      <c r="E77" s="58"/>
      <c r="F77" s="58">
        <v>75</v>
      </c>
      <c r="G77" s="73"/>
    </row>
    <row r="78" spans="1:7" ht="20.100000000000001" customHeight="1" x14ac:dyDescent="0.25">
      <c r="A78" s="64">
        <v>34</v>
      </c>
      <c r="B78" s="65"/>
      <c r="C78" s="66"/>
      <c r="D78" s="27" t="s">
        <v>39</v>
      </c>
      <c r="E78" s="73">
        <v>1000</v>
      </c>
      <c r="F78" s="73">
        <f t="shared" ref="F78" si="10">F79</f>
        <v>1101.9100000000001</v>
      </c>
      <c r="G78" s="73">
        <f t="shared" ref="G78:G129" si="11">F78/E78*100</f>
        <v>110.19100000000002</v>
      </c>
    </row>
    <row r="79" spans="1:7" ht="20.100000000000001" customHeight="1" x14ac:dyDescent="0.25">
      <c r="A79" s="64"/>
      <c r="B79" s="65">
        <v>343</v>
      </c>
      <c r="C79" s="66"/>
      <c r="D79" s="27" t="s">
        <v>95</v>
      </c>
      <c r="E79" s="73"/>
      <c r="F79" s="73">
        <f>F80+F81</f>
        <v>1101.9100000000001</v>
      </c>
      <c r="G79" s="73"/>
    </row>
    <row r="80" spans="1:7" ht="34.5" customHeight="1" x14ac:dyDescent="0.25">
      <c r="A80" s="42"/>
      <c r="B80" s="43"/>
      <c r="C80" s="44">
        <v>3431</v>
      </c>
      <c r="D80" s="26" t="s">
        <v>96</v>
      </c>
      <c r="E80" s="58"/>
      <c r="F80" s="58">
        <v>1088.95</v>
      </c>
      <c r="G80" s="73"/>
    </row>
    <row r="81" spans="1:7" ht="34.5" customHeight="1" x14ac:dyDescent="0.25">
      <c r="A81" s="42"/>
      <c r="B81" s="43"/>
      <c r="C81" s="44">
        <v>3433</v>
      </c>
      <c r="D81" s="26" t="s">
        <v>125</v>
      </c>
      <c r="E81" s="58"/>
      <c r="F81" s="58">
        <v>12.96</v>
      </c>
      <c r="G81" s="73"/>
    </row>
    <row r="82" spans="1:7" ht="33.75" customHeight="1" x14ac:dyDescent="0.25">
      <c r="A82" s="204">
        <v>4</v>
      </c>
      <c r="B82" s="205"/>
      <c r="C82" s="206"/>
      <c r="D82" s="153" t="s">
        <v>238</v>
      </c>
      <c r="E82" s="154">
        <v>0</v>
      </c>
      <c r="F82" s="154">
        <f>F84</f>
        <v>367.5</v>
      </c>
      <c r="G82" s="154" t="s">
        <v>198</v>
      </c>
    </row>
    <row r="83" spans="1:7" ht="26.25" customHeight="1" x14ac:dyDescent="0.25">
      <c r="A83" s="40"/>
      <c r="B83" s="41">
        <v>42</v>
      </c>
      <c r="C83" s="26"/>
      <c r="D83" s="26" t="s">
        <v>32</v>
      </c>
      <c r="E83" s="58">
        <v>0</v>
      </c>
      <c r="F83" s="58">
        <f>F84</f>
        <v>367.5</v>
      </c>
      <c r="G83" s="73" t="s">
        <v>198</v>
      </c>
    </row>
    <row r="84" spans="1:7" ht="26.25" customHeight="1" x14ac:dyDescent="0.25">
      <c r="A84" s="42"/>
      <c r="B84" s="43"/>
      <c r="C84" s="44">
        <v>4224</v>
      </c>
      <c r="D84" s="26" t="s">
        <v>57</v>
      </c>
      <c r="E84" s="59">
        <v>0</v>
      </c>
      <c r="F84" s="59">
        <v>367.5</v>
      </c>
      <c r="G84" s="73"/>
    </row>
    <row r="85" spans="1:7" ht="20.100000000000001" customHeight="1" x14ac:dyDescent="0.25">
      <c r="A85" s="201" t="s">
        <v>44</v>
      </c>
      <c r="B85" s="202"/>
      <c r="C85" s="203"/>
      <c r="D85" s="60" t="s">
        <v>37</v>
      </c>
      <c r="E85" s="61">
        <f>E86+E136</f>
        <v>5745865.2800000003</v>
      </c>
      <c r="F85" s="61">
        <f>F86+F136</f>
        <v>5626670.5599999987</v>
      </c>
      <c r="G85" s="61">
        <f t="shared" si="11"/>
        <v>97.925556653496727</v>
      </c>
    </row>
    <row r="86" spans="1:7" ht="20.100000000000001" customHeight="1" x14ac:dyDescent="0.25">
      <c r="A86" s="204">
        <v>3</v>
      </c>
      <c r="B86" s="205"/>
      <c r="C86" s="206"/>
      <c r="D86" s="153" t="s">
        <v>12</v>
      </c>
      <c r="E86" s="154">
        <f>E87+E96+E129</f>
        <v>5660192</v>
      </c>
      <c r="F86" s="154">
        <f>F87+F96+F129</f>
        <v>5545563.919999999</v>
      </c>
      <c r="G86" s="154">
        <f t="shared" si="11"/>
        <v>97.974837602682001</v>
      </c>
    </row>
    <row r="87" spans="1:7" ht="20.100000000000001" customHeight="1" x14ac:dyDescent="0.25">
      <c r="A87" s="207">
        <v>31</v>
      </c>
      <c r="B87" s="208"/>
      <c r="C87" s="209"/>
      <c r="D87" s="27" t="s">
        <v>13</v>
      </c>
      <c r="E87" s="70">
        <v>5119535</v>
      </c>
      <c r="F87" s="70">
        <f>F88+F92+F94</f>
        <v>5014646.6499999994</v>
      </c>
      <c r="G87" s="73">
        <f t="shared" si="11"/>
        <v>97.951213342618018</v>
      </c>
    </row>
    <row r="88" spans="1:7" ht="20.100000000000001" customHeight="1" x14ac:dyDescent="0.25">
      <c r="A88" s="64"/>
      <c r="B88" s="65">
        <v>311</v>
      </c>
      <c r="C88" s="66"/>
      <c r="D88" s="27" t="s">
        <v>98</v>
      </c>
      <c r="E88" s="70"/>
      <c r="F88" s="70">
        <f>SUM(F89:F91)</f>
        <v>4326650.5599999996</v>
      </c>
      <c r="G88" s="73"/>
    </row>
    <row r="89" spans="1:7" ht="20.100000000000001" customHeight="1" x14ac:dyDescent="0.25">
      <c r="A89" s="42"/>
      <c r="B89" s="43"/>
      <c r="C89" s="44">
        <v>3111</v>
      </c>
      <c r="D89" s="26" t="s">
        <v>49</v>
      </c>
      <c r="E89" s="59"/>
      <c r="F89" s="59">
        <v>3892028.44</v>
      </c>
      <c r="G89" s="73"/>
    </row>
    <row r="90" spans="1:7" ht="21" customHeight="1" x14ac:dyDescent="0.25">
      <c r="A90" s="42"/>
      <c r="B90" s="43"/>
      <c r="C90" s="44">
        <v>3113</v>
      </c>
      <c r="D90" s="26" t="s">
        <v>50</v>
      </c>
      <c r="E90" s="59"/>
      <c r="F90" s="59">
        <v>434622.12</v>
      </c>
      <c r="G90" s="73"/>
    </row>
    <row r="91" spans="1:7" ht="20.100000000000001" customHeight="1" x14ac:dyDescent="0.25">
      <c r="A91" s="42"/>
      <c r="B91" s="43"/>
      <c r="C91" s="44">
        <v>3114</v>
      </c>
      <c r="D91" s="26" t="s">
        <v>51</v>
      </c>
      <c r="E91" s="59"/>
      <c r="F91" s="59">
        <v>0</v>
      </c>
      <c r="G91" s="73"/>
    </row>
    <row r="92" spans="1:7" ht="20.100000000000001" customHeight="1" x14ac:dyDescent="0.25">
      <c r="A92" s="64"/>
      <c r="B92" s="65">
        <v>312</v>
      </c>
      <c r="C92" s="66"/>
      <c r="D92" s="27" t="s">
        <v>52</v>
      </c>
      <c r="E92" s="70"/>
      <c r="F92" s="70">
        <f>F93</f>
        <v>138654.82999999999</v>
      </c>
      <c r="G92" s="73"/>
    </row>
    <row r="93" spans="1:7" ht="20.100000000000001" customHeight="1" x14ac:dyDescent="0.25">
      <c r="A93" s="42"/>
      <c r="B93" s="43"/>
      <c r="C93" s="44">
        <v>3121</v>
      </c>
      <c r="D93" s="26" t="s">
        <v>52</v>
      </c>
      <c r="E93" s="59"/>
      <c r="F93" s="59">
        <v>138654.82999999999</v>
      </c>
      <c r="G93" s="73"/>
    </row>
    <row r="94" spans="1:7" ht="20.100000000000001" customHeight="1" x14ac:dyDescent="0.25">
      <c r="A94" s="64"/>
      <c r="B94" s="65">
        <v>313</v>
      </c>
      <c r="C94" s="66"/>
      <c r="D94" s="27" t="s">
        <v>81</v>
      </c>
      <c r="E94" s="70"/>
      <c r="F94" s="70">
        <f>F95</f>
        <v>549341.26</v>
      </c>
      <c r="G94" s="73"/>
    </row>
    <row r="95" spans="1:7" ht="29.25" customHeight="1" x14ac:dyDescent="0.25">
      <c r="A95" s="42"/>
      <c r="B95" s="43"/>
      <c r="C95" s="44">
        <v>3132</v>
      </c>
      <c r="D95" s="81" t="s">
        <v>80</v>
      </c>
      <c r="E95" s="59"/>
      <c r="F95" s="59">
        <v>549341.26</v>
      </c>
      <c r="G95" s="73"/>
    </row>
    <row r="96" spans="1:7" ht="20.100000000000001" customHeight="1" x14ac:dyDescent="0.25">
      <c r="A96" s="207">
        <v>32</v>
      </c>
      <c r="B96" s="208"/>
      <c r="C96" s="209"/>
      <c r="D96" s="27" t="s">
        <v>25</v>
      </c>
      <c r="E96" s="70">
        <v>540545</v>
      </c>
      <c r="F96" s="70">
        <f>F97+F101+F108+F120+F118</f>
        <v>530917.2699999999</v>
      </c>
      <c r="G96" s="73">
        <f t="shared" si="11"/>
        <v>98.218884644201665</v>
      </c>
    </row>
    <row r="97" spans="1:7" ht="20.100000000000001" customHeight="1" x14ac:dyDescent="0.25">
      <c r="A97" s="64"/>
      <c r="B97" s="65">
        <v>321</v>
      </c>
      <c r="C97" s="66"/>
      <c r="D97" s="27" t="s">
        <v>82</v>
      </c>
      <c r="E97" s="70"/>
      <c r="F97" s="70">
        <f>SUM(F98:F100)</f>
        <v>110414.69</v>
      </c>
      <c r="G97" s="73"/>
    </row>
    <row r="98" spans="1:7" ht="20.100000000000001" customHeight="1" x14ac:dyDescent="0.25">
      <c r="A98" s="42"/>
      <c r="B98" s="43"/>
      <c r="C98" s="44">
        <v>3211</v>
      </c>
      <c r="D98" s="26" t="s">
        <v>53</v>
      </c>
      <c r="E98" s="59"/>
      <c r="F98" s="59">
        <v>13963.22</v>
      </c>
      <c r="G98" s="73"/>
    </row>
    <row r="99" spans="1:7" ht="27.75" customHeight="1" x14ac:dyDescent="0.25">
      <c r="A99" s="42"/>
      <c r="B99" s="43"/>
      <c r="C99" s="44">
        <v>3212</v>
      </c>
      <c r="D99" s="26" t="s">
        <v>83</v>
      </c>
      <c r="E99" s="59"/>
      <c r="F99" s="59">
        <v>87559.48</v>
      </c>
      <c r="G99" s="73"/>
    </row>
    <row r="100" spans="1:7" ht="20.100000000000001" customHeight="1" x14ac:dyDescent="0.25">
      <c r="A100" s="42"/>
      <c r="B100" s="43"/>
      <c r="C100" s="44">
        <v>3213</v>
      </c>
      <c r="D100" s="26" t="s">
        <v>54</v>
      </c>
      <c r="E100" s="59"/>
      <c r="F100" s="59">
        <v>8891.99</v>
      </c>
      <c r="G100" s="73"/>
    </row>
    <row r="101" spans="1:7" ht="20.100000000000001" customHeight="1" x14ac:dyDescent="0.25">
      <c r="A101" s="64"/>
      <c r="B101" s="65">
        <v>322</v>
      </c>
      <c r="C101" s="66"/>
      <c r="D101" s="27" t="s">
        <v>84</v>
      </c>
      <c r="E101" s="70"/>
      <c r="F101" s="70">
        <f>SUM(F102:F107)</f>
        <v>230881.03</v>
      </c>
      <c r="G101" s="73"/>
    </row>
    <row r="102" spans="1:7" ht="20.100000000000001" customHeight="1" x14ac:dyDescent="0.25">
      <c r="A102" s="42"/>
      <c r="B102" s="43"/>
      <c r="C102" s="44">
        <v>3211</v>
      </c>
      <c r="D102" s="26" t="s">
        <v>99</v>
      </c>
      <c r="E102" s="59"/>
      <c r="F102" s="59">
        <v>20480.18</v>
      </c>
      <c r="G102" s="73"/>
    </row>
    <row r="103" spans="1:7" ht="20.100000000000001" customHeight="1" x14ac:dyDescent="0.25">
      <c r="A103" s="42"/>
      <c r="B103" s="43"/>
      <c r="C103" s="44">
        <v>3222</v>
      </c>
      <c r="D103" s="26" t="s">
        <v>60</v>
      </c>
      <c r="E103" s="59"/>
      <c r="F103" s="59">
        <v>4207.99</v>
      </c>
      <c r="G103" s="73"/>
    </row>
    <row r="104" spans="1:7" ht="20.100000000000001" customHeight="1" x14ac:dyDescent="0.25">
      <c r="A104" s="42"/>
      <c r="B104" s="43"/>
      <c r="C104" s="44">
        <v>3223</v>
      </c>
      <c r="D104" s="26" t="s">
        <v>61</v>
      </c>
      <c r="E104" s="59"/>
      <c r="F104" s="59">
        <v>162662.01</v>
      </c>
      <c r="G104" s="73"/>
    </row>
    <row r="105" spans="1:7" ht="20.100000000000001" customHeight="1" x14ac:dyDescent="0.25">
      <c r="A105" s="42"/>
      <c r="B105" s="43"/>
      <c r="C105" s="44">
        <v>3224</v>
      </c>
      <c r="D105" s="26" t="s">
        <v>109</v>
      </c>
      <c r="E105" s="59"/>
      <c r="F105" s="59">
        <v>24047.63</v>
      </c>
      <c r="G105" s="73"/>
    </row>
    <row r="106" spans="1:7" ht="20.100000000000001" customHeight="1" x14ac:dyDescent="0.25">
      <c r="A106" s="42"/>
      <c r="B106" s="43"/>
      <c r="C106" s="44">
        <v>3225</v>
      </c>
      <c r="D106" s="26" t="s">
        <v>62</v>
      </c>
      <c r="E106" s="59"/>
      <c r="F106" s="59">
        <v>8709.74</v>
      </c>
      <c r="G106" s="73"/>
    </row>
    <row r="107" spans="1:7" ht="20.100000000000001" customHeight="1" x14ac:dyDescent="0.25">
      <c r="A107" s="42"/>
      <c r="B107" s="43"/>
      <c r="C107" s="44">
        <v>3227</v>
      </c>
      <c r="D107" s="26" t="s">
        <v>100</v>
      </c>
      <c r="E107" s="59"/>
      <c r="F107" s="59">
        <v>10773.48</v>
      </c>
      <c r="G107" s="73"/>
    </row>
    <row r="108" spans="1:7" ht="20.100000000000001" customHeight="1" x14ac:dyDescent="0.25">
      <c r="A108" s="64"/>
      <c r="B108" s="65">
        <v>323</v>
      </c>
      <c r="C108" s="66"/>
      <c r="D108" s="27" t="s">
        <v>97</v>
      </c>
      <c r="E108" s="70"/>
      <c r="F108" s="70">
        <f>SUM(F109:F117)</f>
        <v>114086.44999999998</v>
      </c>
      <c r="G108" s="73"/>
    </row>
    <row r="109" spans="1:7" ht="20.100000000000001" customHeight="1" x14ac:dyDescent="0.25">
      <c r="A109" s="42"/>
      <c r="B109" s="43"/>
      <c r="C109" s="44">
        <v>3231</v>
      </c>
      <c r="D109" s="26" t="s">
        <v>101</v>
      </c>
      <c r="E109" s="59"/>
      <c r="F109" s="59">
        <v>14095.53</v>
      </c>
      <c r="G109" s="73"/>
    </row>
    <row r="110" spans="1:7" ht="20.100000000000001" customHeight="1" x14ac:dyDescent="0.25">
      <c r="A110" s="42"/>
      <c r="B110" s="43"/>
      <c r="C110" s="44">
        <v>3232</v>
      </c>
      <c r="D110" s="26" t="s">
        <v>102</v>
      </c>
      <c r="E110" s="59"/>
      <c r="F110" s="59">
        <v>39874.1</v>
      </c>
      <c r="G110" s="73"/>
    </row>
    <row r="111" spans="1:7" ht="20.100000000000001" customHeight="1" x14ac:dyDescent="0.25">
      <c r="A111" s="42"/>
      <c r="B111" s="43"/>
      <c r="C111" s="44">
        <v>3233</v>
      </c>
      <c r="D111" s="26" t="s">
        <v>63</v>
      </c>
      <c r="E111" s="59"/>
      <c r="F111" s="59">
        <v>7819.07</v>
      </c>
      <c r="G111" s="73"/>
    </row>
    <row r="112" spans="1:7" ht="20.100000000000001" customHeight="1" x14ac:dyDescent="0.25">
      <c r="A112" s="42"/>
      <c r="B112" s="43"/>
      <c r="C112" s="44">
        <v>3234</v>
      </c>
      <c r="D112" s="26" t="s">
        <v>64</v>
      </c>
      <c r="E112" s="59"/>
      <c r="F112" s="59">
        <v>21179.79</v>
      </c>
      <c r="G112" s="73"/>
    </row>
    <row r="113" spans="1:7" ht="20.100000000000001" customHeight="1" x14ac:dyDescent="0.25">
      <c r="A113" s="42"/>
      <c r="B113" s="43"/>
      <c r="C113" s="44">
        <v>3235</v>
      </c>
      <c r="D113" s="26" t="s">
        <v>65</v>
      </c>
      <c r="E113" s="59"/>
      <c r="F113" s="59">
        <v>208.7</v>
      </c>
      <c r="G113" s="73"/>
    </row>
    <row r="114" spans="1:7" ht="20.100000000000001" customHeight="1" x14ac:dyDescent="0.25">
      <c r="A114" s="42"/>
      <c r="B114" s="43"/>
      <c r="C114" s="44">
        <v>3236</v>
      </c>
      <c r="D114" s="26" t="s">
        <v>103</v>
      </c>
      <c r="E114" s="59"/>
      <c r="F114" s="59">
        <v>3914.12</v>
      </c>
      <c r="G114" s="73"/>
    </row>
    <row r="115" spans="1:7" ht="20.100000000000001" customHeight="1" x14ac:dyDescent="0.25">
      <c r="A115" s="42"/>
      <c r="B115" s="43"/>
      <c r="C115" s="44">
        <v>3237</v>
      </c>
      <c r="D115" s="26" t="s">
        <v>66</v>
      </c>
      <c r="E115" s="59"/>
      <c r="F115" s="59">
        <v>16039.65</v>
      </c>
      <c r="G115" s="73"/>
    </row>
    <row r="116" spans="1:7" ht="20.100000000000001" customHeight="1" x14ac:dyDescent="0.25">
      <c r="A116" s="42"/>
      <c r="B116" s="43"/>
      <c r="C116" s="44">
        <v>3238</v>
      </c>
      <c r="D116" s="26" t="s">
        <v>67</v>
      </c>
      <c r="E116" s="59"/>
      <c r="F116" s="59">
        <v>3591</v>
      </c>
      <c r="G116" s="73"/>
    </row>
    <row r="117" spans="1:7" ht="20.100000000000001" customHeight="1" x14ac:dyDescent="0.25">
      <c r="A117" s="42"/>
      <c r="B117" s="43"/>
      <c r="C117" s="44">
        <v>3239</v>
      </c>
      <c r="D117" s="26" t="s">
        <v>68</v>
      </c>
      <c r="E117" s="59"/>
      <c r="F117" s="59">
        <v>7364.49</v>
      </c>
      <c r="G117" s="73"/>
    </row>
    <row r="118" spans="1:7" s="151" customFormat="1" ht="20.100000000000001" customHeight="1" x14ac:dyDescent="0.25">
      <c r="A118" s="64"/>
      <c r="B118" s="65">
        <v>325</v>
      </c>
      <c r="C118" s="66"/>
      <c r="D118" s="27"/>
      <c r="E118" s="70"/>
      <c r="F118" s="70">
        <f>F119</f>
        <v>41415.18</v>
      </c>
      <c r="G118" s="73"/>
    </row>
    <row r="119" spans="1:7" ht="20.100000000000001" customHeight="1" x14ac:dyDescent="0.25">
      <c r="A119" s="42"/>
      <c r="B119" s="43"/>
      <c r="C119" s="44">
        <v>3251</v>
      </c>
      <c r="D119" s="26"/>
      <c r="E119" s="59"/>
      <c r="F119" s="59">
        <v>41415.18</v>
      </c>
      <c r="G119" s="73"/>
    </row>
    <row r="120" spans="1:7" ht="20.100000000000001" customHeight="1" x14ac:dyDescent="0.25">
      <c r="A120" s="64"/>
      <c r="B120" s="65">
        <v>329</v>
      </c>
      <c r="C120" s="66"/>
      <c r="D120" s="27" t="s">
        <v>73</v>
      </c>
      <c r="E120" s="70"/>
      <c r="F120" s="70">
        <f>SUM(F121:F127)</f>
        <v>34119.920000000006</v>
      </c>
      <c r="G120" s="73"/>
    </row>
    <row r="121" spans="1:7" ht="20.100000000000001" customHeight="1" x14ac:dyDescent="0.25">
      <c r="A121" s="42"/>
      <c r="B121" s="43"/>
      <c r="C121" s="44">
        <v>3291</v>
      </c>
      <c r="D121" s="26" t="s">
        <v>104</v>
      </c>
      <c r="E121" s="59"/>
      <c r="F121" s="59">
        <v>12721.21</v>
      </c>
      <c r="G121" s="73"/>
    </row>
    <row r="122" spans="1:7" ht="20.100000000000001" customHeight="1" x14ac:dyDescent="0.25">
      <c r="A122" s="42"/>
      <c r="B122" s="43"/>
      <c r="C122" s="44">
        <v>3292</v>
      </c>
      <c r="D122" s="26" t="s">
        <v>69</v>
      </c>
      <c r="E122" s="59"/>
      <c r="F122" s="59">
        <v>8038.31</v>
      </c>
      <c r="G122" s="73"/>
    </row>
    <row r="123" spans="1:7" ht="20.100000000000001" customHeight="1" x14ac:dyDescent="0.25">
      <c r="A123" s="42"/>
      <c r="B123" s="43"/>
      <c r="C123" s="44">
        <v>3293</v>
      </c>
      <c r="D123" s="26" t="s">
        <v>105</v>
      </c>
      <c r="E123" s="59"/>
      <c r="F123" s="59">
        <v>30.99</v>
      </c>
      <c r="G123" s="73"/>
    </row>
    <row r="124" spans="1:7" ht="20.100000000000001" customHeight="1" x14ac:dyDescent="0.25">
      <c r="A124" s="42"/>
      <c r="B124" s="43"/>
      <c r="C124" s="44">
        <v>3294</v>
      </c>
      <c r="D124" s="26" t="s">
        <v>106</v>
      </c>
      <c r="E124" s="59"/>
      <c r="F124" s="59">
        <v>0</v>
      </c>
      <c r="G124" s="73"/>
    </row>
    <row r="125" spans="1:7" ht="20.100000000000001" customHeight="1" x14ac:dyDescent="0.25">
      <c r="A125" s="42"/>
      <c r="B125" s="43"/>
      <c r="C125" s="44">
        <v>3295</v>
      </c>
      <c r="D125" s="26" t="s">
        <v>70</v>
      </c>
      <c r="E125" s="59"/>
      <c r="F125" s="59">
        <v>5703.61</v>
      </c>
      <c r="G125" s="73"/>
    </row>
    <row r="126" spans="1:7" ht="26.25" customHeight="1" x14ac:dyDescent="0.25">
      <c r="A126" s="42"/>
      <c r="B126" s="43"/>
      <c r="C126" s="44">
        <v>3296</v>
      </c>
      <c r="D126" s="26" t="s">
        <v>71</v>
      </c>
      <c r="E126" s="59"/>
      <c r="F126" s="59">
        <v>0</v>
      </c>
      <c r="G126" s="73"/>
    </row>
    <row r="127" spans="1:7" ht="20.100000000000001" customHeight="1" x14ac:dyDescent="0.25">
      <c r="A127" s="42"/>
      <c r="B127" s="43"/>
      <c r="C127" s="44">
        <v>3299</v>
      </c>
      <c r="D127" s="26" t="s">
        <v>73</v>
      </c>
      <c r="E127" s="59"/>
      <c r="F127" s="59">
        <v>7625.8</v>
      </c>
      <c r="G127" s="73"/>
    </row>
    <row r="128" spans="1:7" ht="20.100000000000001" customHeight="1" x14ac:dyDescent="0.25">
      <c r="A128" s="42"/>
      <c r="B128" s="43"/>
      <c r="C128" s="44"/>
      <c r="D128" s="26"/>
      <c r="E128" s="59"/>
      <c r="F128" s="59"/>
      <c r="G128" s="73"/>
    </row>
    <row r="129" spans="1:7" ht="20.100000000000001" customHeight="1" x14ac:dyDescent="0.25">
      <c r="A129" s="64">
        <v>34</v>
      </c>
      <c r="B129" s="65"/>
      <c r="C129" s="66"/>
      <c r="D129" s="27" t="s">
        <v>39</v>
      </c>
      <c r="E129" s="70">
        <v>112</v>
      </c>
      <c r="F129" s="70">
        <v>0</v>
      </c>
      <c r="G129" s="73">
        <f t="shared" si="11"/>
        <v>0</v>
      </c>
    </row>
    <row r="130" spans="1:7" ht="20.100000000000001" customHeight="1" x14ac:dyDescent="0.25">
      <c r="A130" s="64"/>
      <c r="B130" s="65">
        <v>343</v>
      </c>
      <c r="C130" s="66"/>
      <c r="D130" s="27" t="s">
        <v>95</v>
      </c>
      <c r="E130" s="70"/>
      <c r="F130" s="70"/>
      <c r="G130" s="73"/>
    </row>
    <row r="131" spans="1:7" ht="29.25" customHeight="1" x14ac:dyDescent="0.25">
      <c r="A131" s="42"/>
      <c r="B131" s="43"/>
      <c r="C131" s="44">
        <v>3431</v>
      </c>
      <c r="D131" s="26" t="s">
        <v>96</v>
      </c>
      <c r="E131" s="59"/>
      <c r="F131" s="59"/>
      <c r="G131" s="73"/>
    </row>
    <row r="132" spans="1:7" ht="21" customHeight="1" x14ac:dyDescent="0.25">
      <c r="A132" s="42"/>
      <c r="B132" s="43"/>
      <c r="C132" s="44">
        <v>3432</v>
      </c>
      <c r="D132" s="26" t="s">
        <v>208</v>
      </c>
      <c r="E132" s="59"/>
      <c r="F132" s="59"/>
      <c r="G132" s="73"/>
    </row>
    <row r="133" spans="1:7" ht="20.100000000000001" customHeight="1" x14ac:dyDescent="0.25">
      <c r="A133" s="42"/>
      <c r="B133" s="43"/>
      <c r="C133" s="44">
        <v>3432</v>
      </c>
      <c r="D133" s="26" t="s">
        <v>125</v>
      </c>
      <c r="E133" s="59"/>
      <c r="F133" s="59"/>
      <c r="G133" s="73"/>
    </row>
    <row r="134" spans="1:7" ht="20.100000000000001" customHeight="1" x14ac:dyDescent="0.25">
      <c r="A134" s="42"/>
      <c r="B134" s="43"/>
      <c r="C134" s="44"/>
      <c r="D134" s="26"/>
      <c r="E134" s="59"/>
      <c r="F134" s="59"/>
      <c r="G134" s="73"/>
    </row>
    <row r="135" spans="1:7" ht="20.100000000000001" customHeight="1" x14ac:dyDescent="0.25">
      <c r="A135" s="53"/>
      <c r="B135" s="54"/>
      <c r="C135" s="55">
        <v>922</v>
      </c>
      <c r="D135" s="52"/>
      <c r="E135" s="76">
        <v>40134.720000000001</v>
      </c>
      <c r="F135" s="76"/>
      <c r="G135" s="73"/>
    </row>
    <row r="136" spans="1:7" ht="27" customHeight="1" x14ac:dyDescent="0.25">
      <c r="A136" s="204">
        <v>4</v>
      </c>
      <c r="B136" s="205"/>
      <c r="C136" s="206"/>
      <c r="D136" s="153" t="s">
        <v>238</v>
      </c>
      <c r="E136" s="154">
        <f>E137+E141+E155</f>
        <v>85673.279999999999</v>
      </c>
      <c r="F136" s="154">
        <f>F137+F141+F155</f>
        <v>81106.640000000014</v>
      </c>
      <c r="G136" s="154">
        <f t="shared" ref="G136:G200" si="12">F136/E136*100</f>
        <v>94.66970331940135</v>
      </c>
    </row>
    <row r="137" spans="1:7" ht="31.5" customHeight="1" x14ac:dyDescent="0.25">
      <c r="A137" s="67">
        <v>41</v>
      </c>
      <c r="B137" s="48"/>
      <c r="C137" s="27"/>
      <c r="D137" s="27" t="s">
        <v>15</v>
      </c>
      <c r="E137" s="70">
        <f>E138</f>
        <v>1340</v>
      </c>
      <c r="F137" s="70">
        <f>F138</f>
        <v>1100</v>
      </c>
      <c r="G137" s="73">
        <f t="shared" si="12"/>
        <v>82.089552238805979</v>
      </c>
    </row>
    <row r="138" spans="1:7" ht="20.100000000000001" customHeight="1" x14ac:dyDescent="0.25">
      <c r="A138" s="67"/>
      <c r="B138" s="48">
        <v>41</v>
      </c>
      <c r="C138" s="27"/>
      <c r="D138" s="27" t="s">
        <v>76</v>
      </c>
      <c r="E138" s="70">
        <v>1340</v>
      </c>
      <c r="F138" s="70">
        <f>F139+F140</f>
        <v>1100</v>
      </c>
      <c r="G138" s="73">
        <f t="shared" si="12"/>
        <v>82.089552238805979</v>
      </c>
    </row>
    <row r="139" spans="1:7" ht="20.100000000000001" customHeight="1" x14ac:dyDescent="0.25">
      <c r="A139" s="51"/>
      <c r="B139" s="41"/>
      <c r="C139" s="26">
        <v>4111</v>
      </c>
      <c r="D139" s="26" t="s">
        <v>235</v>
      </c>
      <c r="E139" s="59"/>
      <c r="F139" s="59">
        <v>1000</v>
      </c>
      <c r="G139" s="73"/>
    </row>
    <row r="140" spans="1:7" ht="20.100000000000001" customHeight="1" x14ac:dyDescent="0.25">
      <c r="A140" s="51"/>
      <c r="B140" s="41"/>
      <c r="C140" s="26">
        <v>4123</v>
      </c>
      <c r="D140" s="26" t="s">
        <v>72</v>
      </c>
      <c r="E140" s="59"/>
      <c r="F140" s="59">
        <v>100</v>
      </c>
      <c r="G140" s="73"/>
    </row>
    <row r="141" spans="1:7" ht="29.25" customHeight="1" x14ac:dyDescent="0.25">
      <c r="A141" s="67">
        <v>42</v>
      </c>
      <c r="B141" s="68"/>
      <c r="C141" s="69"/>
      <c r="D141" s="27" t="s">
        <v>32</v>
      </c>
      <c r="E141" s="70">
        <v>80895.78</v>
      </c>
      <c r="F141" s="70">
        <f>F142+F151+F154+F149</f>
        <v>78944.140000000014</v>
      </c>
      <c r="G141" s="73">
        <f t="shared" si="12"/>
        <v>97.587463771286977</v>
      </c>
    </row>
    <row r="142" spans="1:7" ht="27" customHeight="1" x14ac:dyDescent="0.25">
      <c r="A142" s="42"/>
      <c r="B142" s="65">
        <v>422</v>
      </c>
      <c r="C142" s="66"/>
      <c r="D142" s="27" t="s">
        <v>77</v>
      </c>
      <c r="E142" s="70"/>
      <c r="F142" s="70">
        <f>SUM(F143:F148)</f>
        <v>74743.640000000014</v>
      </c>
      <c r="G142" s="73"/>
    </row>
    <row r="143" spans="1:7" ht="20.100000000000001" customHeight="1" x14ac:dyDescent="0.25">
      <c r="A143" s="42"/>
      <c r="B143" s="43"/>
      <c r="C143" s="44">
        <v>4221</v>
      </c>
      <c r="D143" s="26" t="s">
        <v>55</v>
      </c>
      <c r="E143" s="59"/>
      <c r="F143" s="59">
        <v>12089.8</v>
      </c>
      <c r="G143" s="73"/>
    </row>
    <row r="144" spans="1:7" ht="21.75" customHeight="1" x14ac:dyDescent="0.25">
      <c r="A144" s="42"/>
      <c r="B144" s="43"/>
      <c r="C144" s="44">
        <v>4222</v>
      </c>
      <c r="D144" s="26" t="s">
        <v>56</v>
      </c>
      <c r="E144" s="59"/>
      <c r="F144" s="59">
        <v>31934</v>
      </c>
      <c r="G144" s="73"/>
    </row>
    <row r="145" spans="1:7" ht="21.75" customHeight="1" x14ac:dyDescent="0.25">
      <c r="A145" s="42"/>
      <c r="B145" s="43"/>
      <c r="C145" s="44">
        <v>4223</v>
      </c>
      <c r="D145" s="26" t="s">
        <v>92</v>
      </c>
      <c r="E145" s="59"/>
      <c r="F145" s="59">
        <v>914.12</v>
      </c>
      <c r="G145" s="73"/>
    </row>
    <row r="146" spans="1:7" ht="20.100000000000001" customHeight="1" x14ac:dyDescent="0.25">
      <c r="A146" s="42"/>
      <c r="B146" s="43"/>
      <c r="C146" s="44">
        <v>4224</v>
      </c>
      <c r="D146" s="26" t="s">
        <v>57</v>
      </c>
      <c r="E146" s="59"/>
      <c r="F146" s="59">
        <v>14587.82</v>
      </c>
      <c r="G146" s="73"/>
    </row>
    <row r="147" spans="1:7" ht="20.100000000000001" customHeight="1" x14ac:dyDescent="0.25">
      <c r="A147" s="42"/>
      <c r="B147" s="43"/>
      <c r="C147" s="44">
        <v>4225</v>
      </c>
      <c r="D147" s="26" t="s">
        <v>58</v>
      </c>
      <c r="E147" s="59"/>
      <c r="F147" s="59">
        <v>7657.52</v>
      </c>
      <c r="G147" s="73"/>
    </row>
    <row r="148" spans="1:7" ht="28.5" customHeight="1" x14ac:dyDescent="0.25">
      <c r="A148" s="42"/>
      <c r="B148" s="43"/>
      <c r="C148" s="44">
        <v>4227</v>
      </c>
      <c r="D148" s="26" t="s">
        <v>78</v>
      </c>
      <c r="E148" s="59"/>
      <c r="F148" s="59">
        <v>7560.38</v>
      </c>
      <c r="G148" s="73"/>
    </row>
    <row r="149" spans="1:7" ht="28.5" customHeight="1" x14ac:dyDescent="0.25">
      <c r="A149" s="64"/>
      <c r="B149" s="65">
        <v>423</v>
      </c>
      <c r="C149" s="66"/>
      <c r="D149" s="27" t="s">
        <v>94</v>
      </c>
      <c r="E149" s="70"/>
      <c r="F149" s="70">
        <f>F150</f>
        <v>4187.5</v>
      </c>
      <c r="G149" s="73"/>
    </row>
    <row r="150" spans="1:7" ht="18" customHeight="1" x14ac:dyDescent="0.25">
      <c r="A150" s="42"/>
      <c r="B150" s="43"/>
      <c r="C150" s="44">
        <v>4231</v>
      </c>
      <c r="D150" s="26" t="s">
        <v>224</v>
      </c>
      <c r="E150" s="59"/>
      <c r="F150" s="59">
        <v>4187.5</v>
      </c>
      <c r="G150" s="73"/>
    </row>
    <row r="151" spans="1:7" ht="33.75" customHeight="1" x14ac:dyDescent="0.25">
      <c r="A151" s="42"/>
      <c r="B151" s="65">
        <v>424</v>
      </c>
      <c r="C151" s="66"/>
      <c r="D151" s="27" t="s">
        <v>87</v>
      </c>
      <c r="E151" s="70"/>
      <c r="F151" s="70">
        <f>F152</f>
        <v>13</v>
      </c>
      <c r="G151" s="73"/>
    </row>
    <row r="152" spans="1:7" ht="22.5" customHeight="1" x14ac:dyDescent="0.25">
      <c r="A152" s="42"/>
      <c r="B152" s="43"/>
      <c r="C152" s="44">
        <v>4241</v>
      </c>
      <c r="D152" s="26" t="s">
        <v>59</v>
      </c>
      <c r="E152" s="59"/>
      <c r="F152" s="59">
        <v>13</v>
      </c>
      <c r="G152" s="73"/>
    </row>
    <row r="153" spans="1:7" ht="26.25" customHeight="1" x14ac:dyDescent="0.25">
      <c r="A153" s="64"/>
      <c r="B153" s="65">
        <v>426</v>
      </c>
      <c r="C153" s="66"/>
      <c r="D153" s="27" t="s">
        <v>88</v>
      </c>
      <c r="E153" s="70"/>
      <c r="F153" s="70">
        <v>0</v>
      </c>
      <c r="G153" s="73"/>
    </row>
    <row r="154" spans="1:7" ht="20.100000000000001" customHeight="1" x14ac:dyDescent="0.25">
      <c r="A154" s="42"/>
      <c r="B154" s="43"/>
      <c r="C154" s="44">
        <v>4262</v>
      </c>
      <c r="D154" s="26" t="s">
        <v>89</v>
      </c>
      <c r="E154" s="59"/>
      <c r="F154" s="59"/>
      <c r="G154" s="73"/>
    </row>
    <row r="155" spans="1:7" ht="29.25" customHeight="1" x14ac:dyDescent="0.25">
      <c r="A155" s="207">
        <v>45</v>
      </c>
      <c r="B155" s="208"/>
      <c r="C155" s="209"/>
      <c r="D155" s="27" t="s">
        <v>132</v>
      </c>
      <c r="E155" s="70">
        <v>3437.5</v>
      </c>
      <c r="F155" s="70">
        <f>F157</f>
        <v>1062.5</v>
      </c>
      <c r="G155" s="73">
        <f t="shared" si="12"/>
        <v>30.909090909090907</v>
      </c>
    </row>
    <row r="156" spans="1:7" ht="28.5" customHeight="1" x14ac:dyDescent="0.25">
      <c r="A156" s="64"/>
      <c r="B156" s="65">
        <v>451</v>
      </c>
      <c r="C156" s="66"/>
      <c r="D156" s="27" t="s">
        <v>91</v>
      </c>
      <c r="E156" s="73"/>
      <c r="F156" s="73">
        <f>F157</f>
        <v>1062.5</v>
      </c>
      <c r="G156" s="73"/>
    </row>
    <row r="157" spans="1:7" ht="28.5" customHeight="1" x14ac:dyDescent="0.25">
      <c r="A157" s="64"/>
      <c r="B157" s="43"/>
      <c r="C157" s="44">
        <v>4511</v>
      </c>
      <c r="D157" s="26" t="s">
        <v>75</v>
      </c>
      <c r="E157" s="58"/>
      <c r="F157" s="58">
        <v>1062.5</v>
      </c>
      <c r="G157" s="73"/>
    </row>
    <row r="158" spans="1:7" ht="20.100000000000001" customHeight="1" x14ac:dyDescent="0.25">
      <c r="A158" s="213" t="s">
        <v>43</v>
      </c>
      <c r="B158" s="214"/>
      <c r="C158" s="215"/>
      <c r="D158" s="62" t="s">
        <v>34</v>
      </c>
      <c r="E158" s="72">
        <f t="shared" ref="E158:F158" si="13">E159</f>
        <v>311400</v>
      </c>
      <c r="F158" s="72">
        <f t="shared" si="13"/>
        <v>309308.73000000004</v>
      </c>
      <c r="G158" s="72">
        <f t="shared" si="12"/>
        <v>99.328429672447029</v>
      </c>
    </row>
    <row r="159" spans="1:7" ht="20.100000000000001" customHeight="1" x14ac:dyDescent="0.25">
      <c r="A159" s="204">
        <v>3</v>
      </c>
      <c r="B159" s="205"/>
      <c r="C159" s="206"/>
      <c r="D159" s="153" t="s">
        <v>12</v>
      </c>
      <c r="E159" s="154">
        <f>E160+E167</f>
        <v>311400</v>
      </c>
      <c r="F159" s="154">
        <f>F160+F167</f>
        <v>309308.73000000004</v>
      </c>
      <c r="G159" s="154">
        <f t="shared" si="12"/>
        <v>99.328429672447029</v>
      </c>
    </row>
    <row r="160" spans="1:7" ht="20.100000000000001" customHeight="1" x14ac:dyDescent="0.25">
      <c r="A160" s="207">
        <v>31</v>
      </c>
      <c r="B160" s="208"/>
      <c r="C160" s="209"/>
      <c r="D160" s="27" t="s">
        <v>13</v>
      </c>
      <c r="E160" s="70">
        <v>269800</v>
      </c>
      <c r="F160" s="70">
        <f>F161+F163+F165</f>
        <v>265720.84000000003</v>
      </c>
      <c r="G160" s="73">
        <f t="shared" si="12"/>
        <v>98.488080059303201</v>
      </c>
    </row>
    <row r="161" spans="1:7" ht="20.100000000000001" customHeight="1" x14ac:dyDescent="0.25">
      <c r="A161" s="64"/>
      <c r="B161" s="65">
        <v>311</v>
      </c>
      <c r="C161" s="66"/>
      <c r="D161" s="27" t="s">
        <v>79</v>
      </c>
      <c r="E161" s="70"/>
      <c r="F161" s="70">
        <f>F162</f>
        <v>244327.2</v>
      </c>
      <c r="G161" s="73"/>
    </row>
    <row r="162" spans="1:7" ht="24" customHeight="1" x14ac:dyDescent="0.25">
      <c r="A162" s="42"/>
      <c r="B162" s="43"/>
      <c r="C162" s="44">
        <v>3111</v>
      </c>
      <c r="D162" s="26" t="s">
        <v>49</v>
      </c>
      <c r="E162" s="59"/>
      <c r="F162" s="59">
        <v>244327.2</v>
      </c>
      <c r="G162" s="73"/>
    </row>
    <row r="163" spans="1:7" ht="20.100000000000001" customHeight="1" x14ac:dyDescent="0.25">
      <c r="A163" s="64"/>
      <c r="B163" s="65">
        <v>312</v>
      </c>
      <c r="C163" s="66"/>
      <c r="D163" s="27" t="s">
        <v>52</v>
      </c>
      <c r="E163" s="70"/>
      <c r="F163" s="70">
        <f>F164</f>
        <v>3300</v>
      </c>
      <c r="G163" s="73"/>
    </row>
    <row r="164" spans="1:7" ht="20.100000000000001" customHeight="1" x14ac:dyDescent="0.25">
      <c r="A164" s="42"/>
      <c r="B164" s="43"/>
      <c r="C164" s="44">
        <v>3121</v>
      </c>
      <c r="D164" s="26" t="s">
        <v>52</v>
      </c>
      <c r="E164" s="59"/>
      <c r="F164" s="59">
        <v>3300</v>
      </c>
      <c r="G164" s="73"/>
    </row>
    <row r="165" spans="1:7" ht="20.25" customHeight="1" x14ac:dyDescent="0.25">
      <c r="A165" s="64"/>
      <c r="B165" s="65">
        <v>313</v>
      </c>
      <c r="C165" s="66"/>
      <c r="D165" s="27" t="s">
        <v>81</v>
      </c>
      <c r="E165" s="70"/>
      <c r="F165" s="70">
        <f>F166</f>
        <v>18093.64</v>
      </c>
      <c r="G165" s="73"/>
    </row>
    <row r="166" spans="1:7" ht="26.25" customHeight="1" x14ac:dyDescent="0.25">
      <c r="A166" s="42"/>
      <c r="B166" s="43"/>
      <c r="C166" s="44">
        <v>3132</v>
      </c>
      <c r="D166" s="49" t="s">
        <v>80</v>
      </c>
      <c r="E166" s="59"/>
      <c r="F166" s="59">
        <v>18093.64</v>
      </c>
      <c r="G166" s="73"/>
    </row>
    <row r="167" spans="1:7" ht="20.100000000000001" customHeight="1" x14ac:dyDescent="0.25">
      <c r="A167" s="64">
        <v>32</v>
      </c>
      <c r="B167" s="65"/>
      <c r="C167" s="66"/>
      <c r="D167" s="27" t="s">
        <v>25</v>
      </c>
      <c r="E167" s="70">
        <v>41600</v>
      </c>
      <c r="F167" s="70">
        <f>F168+F172</f>
        <v>43587.890000000007</v>
      </c>
      <c r="G167" s="73">
        <f t="shared" si="12"/>
        <v>104.77858173076923</v>
      </c>
    </row>
    <row r="168" spans="1:7" ht="31.5" customHeight="1" x14ac:dyDescent="0.25">
      <c r="A168" s="42"/>
      <c r="B168" s="65">
        <v>321</v>
      </c>
      <c r="C168" s="66"/>
      <c r="D168" s="27" t="s">
        <v>82</v>
      </c>
      <c r="E168" s="70"/>
      <c r="F168" s="70">
        <f>SUM(F169:F171)</f>
        <v>43142.66</v>
      </c>
      <c r="G168" s="73"/>
    </row>
    <row r="169" spans="1:7" x14ac:dyDescent="0.25">
      <c r="A169" s="42"/>
      <c r="B169" s="43"/>
      <c r="C169" s="44">
        <v>3211</v>
      </c>
      <c r="D169" s="26" t="s">
        <v>53</v>
      </c>
      <c r="E169" s="59"/>
      <c r="F169" s="59">
        <v>2802.32</v>
      </c>
      <c r="G169" s="73"/>
    </row>
    <row r="170" spans="1:7" ht="25.5" x14ac:dyDescent="0.25">
      <c r="A170" s="42"/>
      <c r="B170" s="43"/>
      <c r="C170" s="44">
        <v>3212</v>
      </c>
      <c r="D170" s="26" t="s">
        <v>83</v>
      </c>
      <c r="E170" s="59"/>
      <c r="F170" s="59">
        <v>13761.95</v>
      </c>
      <c r="G170" s="73"/>
    </row>
    <row r="171" spans="1:7" x14ac:dyDescent="0.25">
      <c r="A171" s="42"/>
      <c r="B171" s="43"/>
      <c r="C171" s="44">
        <v>3213</v>
      </c>
      <c r="D171" s="26" t="s">
        <v>54</v>
      </c>
      <c r="E171" s="59"/>
      <c r="F171" s="59">
        <v>26578.39</v>
      </c>
      <c r="G171" s="73"/>
    </row>
    <row r="172" spans="1:7" x14ac:dyDescent="0.25">
      <c r="A172" s="42"/>
      <c r="B172" s="65">
        <v>322</v>
      </c>
      <c r="C172" s="66"/>
      <c r="D172" s="27" t="s">
        <v>84</v>
      </c>
      <c r="E172" s="70"/>
      <c r="F172" s="70">
        <f>F173+F175+F174</f>
        <v>445.22999999999996</v>
      </c>
      <c r="G172" s="73"/>
    </row>
    <row r="173" spans="1:7" ht="30.75" customHeight="1" x14ac:dyDescent="0.25">
      <c r="A173" s="42"/>
      <c r="B173" s="43"/>
      <c r="C173" s="44">
        <v>3221</v>
      </c>
      <c r="D173" s="26" t="s">
        <v>85</v>
      </c>
      <c r="E173" s="59"/>
      <c r="F173" s="59">
        <v>375</v>
      </c>
      <c r="G173" s="73"/>
    </row>
    <row r="174" spans="1:7" ht="30.75" customHeight="1" x14ac:dyDescent="0.25">
      <c r="A174" s="42"/>
      <c r="B174" s="43"/>
      <c r="C174" s="44">
        <v>3231</v>
      </c>
      <c r="D174" s="26" t="s">
        <v>101</v>
      </c>
      <c r="E174" s="59"/>
      <c r="F174" s="59">
        <v>22.4</v>
      </c>
      <c r="G174" s="73"/>
    </row>
    <row r="175" spans="1:7" x14ac:dyDescent="0.25">
      <c r="A175" s="42"/>
      <c r="B175" s="43"/>
      <c r="C175" s="44">
        <v>3236</v>
      </c>
      <c r="D175" s="26" t="s">
        <v>103</v>
      </c>
      <c r="E175" s="59"/>
      <c r="F175" s="59">
        <v>47.83</v>
      </c>
      <c r="G175" s="73"/>
    </row>
    <row r="176" spans="1:7" ht="20.100000000000001" customHeight="1" x14ac:dyDescent="0.25">
      <c r="A176" s="201" t="s">
        <v>111</v>
      </c>
      <c r="B176" s="202"/>
      <c r="C176" s="203"/>
      <c r="D176" s="60" t="s">
        <v>31</v>
      </c>
      <c r="E176" s="61">
        <f>E177+E194</f>
        <v>4300</v>
      </c>
      <c r="F176" s="61">
        <f>F177+F194</f>
        <v>4300</v>
      </c>
      <c r="G176" s="61">
        <f t="shared" si="12"/>
        <v>100</v>
      </c>
    </row>
    <row r="177" spans="1:7" ht="20.100000000000001" customHeight="1" x14ac:dyDescent="0.25">
      <c r="A177" s="204">
        <v>3</v>
      </c>
      <c r="B177" s="205"/>
      <c r="C177" s="206"/>
      <c r="D177" s="153" t="s">
        <v>12</v>
      </c>
      <c r="E177" s="154">
        <f>E178+E185</f>
        <v>1932.5</v>
      </c>
      <c r="F177" s="154">
        <f>F178+F185</f>
        <v>2300</v>
      </c>
      <c r="G177" s="61">
        <f t="shared" si="12"/>
        <v>119.01681759379044</v>
      </c>
    </row>
    <row r="178" spans="1:7" ht="20.100000000000001" customHeight="1" x14ac:dyDescent="0.25">
      <c r="A178" s="64">
        <v>31</v>
      </c>
      <c r="B178" s="65"/>
      <c r="C178" s="66"/>
      <c r="D178" s="27" t="s">
        <v>13</v>
      </c>
      <c r="E178" s="73">
        <v>0</v>
      </c>
      <c r="F178" s="73">
        <f>F179+F183</f>
        <v>1515.3899999999999</v>
      </c>
      <c r="G178" s="161" t="s">
        <v>198</v>
      </c>
    </row>
    <row r="179" spans="1:7" ht="20.100000000000001" customHeight="1" x14ac:dyDescent="0.25">
      <c r="A179" s="64"/>
      <c r="B179" s="65">
        <v>311</v>
      </c>
      <c r="C179" s="66"/>
      <c r="D179" s="27" t="s">
        <v>129</v>
      </c>
      <c r="E179" s="73"/>
      <c r="F179" s="73">
        <f>SUM(F180:F182)</f>
        <v>1317.07</v>
      </c>
      <c r="G179" s="161"/>
    </row>
    <row r="180" spans="1:7" ht="20.100000000000001" customHeight="1" x14ac:dyDescent="0.25">
      <c r="A180" s="42"/>
      <c r="B180" s="43"/>
      <c r="C180" s="44">
        <v>3111</v>
      </c>
      <c r="D180" s="26" t="s">
        <v>124</v>
      </c>
      <c r="E180" s="58"/>
      <c r="F180" s="58">
        <v>0</v>
      </c>
      <c r="G180" s="161"/>
    </row>
    <row r="181" spans="1:7" ht="20.100000000000001" customHeight="1" x14ac:dyDescent="0.25">
      <c r="A181" s="42"/>
      <c r="B181" s="43"/>
      <c r="C181" s="44">
        <v>3113</v>
      </c>
      <c r="D181" s="26" t="s">
        <v>50</v>
      </c>
      <c r="E181" s="58"/>
      <c r="F181" s="58">
        <v>1317.07</v>
      </c>
      <c r="G181" s="161"/>
    </row>
    <row r="182" spans="1:7" ht="20.100000000000001" customHeight="1" x14ac:dyDescent="0.25">
      <c r="A182" s="42"/>
      <c r="B182" s="43"/>
      <c r="C182" s="44">
        <v>3114</v>
      </c>
      <c r="D182" s="26" t="s">
        <v>51</v>
      </c>
      <c r="E182" s="58"/>
      <c r="F182" s="58">
        <v>0</v>
      </c>
      <c r="G182" s="161"/>
    </row>
    <row r="183" spans="1:7" ht="20.100000000000001" customHeight="1" x14ac:dyDescent="0.25">
      <c r="A183" s="64"/>
      <c r="B183" s="65">
        <v>313</v>
      </c>
      <c r="C183" s="66"/>
      <c r="D183" s="27" t="s">
        <v>81</v>
      </c>
      <c r="E183" s="73"/>
      <c r="F183" s="73">
        <f>F184</f>
        <v>198.32</v>
      </c>
      <c r="G183" s="161"/>
    </row>
    <row r="184" spans="1:7" ht="20.100000000000001" customHeight="1" x14ac:dyDescent="0.25">
      <c r="A184" s="42"/>
      <c r="B184" s="43"/>
      <c r="C184" s="44">
        <v>3132</v>
      </c>
      <c r="D184" s="26" t="s">
        <v>134</v>
      </c>
      <c r="E184" s="58"/>
      <c r="F184" s="58">
        <v>198.32</v>
      </c>
      <c r="G184" s="161"/>
    </row>
    <row r="185" spans="1:7" ht="20.100000000000001" customHeight="1" x14ac:dyDescent="0.25">
      <c r="A185" s="64">
        <v>32</v>
      </c>
      <c r="B185" s="65"/>
      <c r="C185" s="66"/>
      <c r="D185" s="27" t="s">
        <v>25</v>
      </c>
      <c r="E185" s="73">
        <v>1932.5</v>
      </c>
      <c r="F185" s="73">
        <f>F186+F192</f>
        <v>784.61</v>
      </c>
      <c r="G185" s="161">
        <f t="shared" si="12"/>
        <v>40.600776196636481</v>
      </c>
    </row>
    <row r="186" spans="1:7" ht="20.100000000000001" customHeight="1" x14ac:dyDescent="0.25">
      <c r="A186" s="42"/>
      <c r="B186" s="43">
        <v>321</v>
      </c>
      <c r="C186" s="44"/>
      <c r="D186" s="26" t="s">
        <v>82</v>
      </c>
      <c r="E186" s="58"/>
      <c r="F186" s="58">
        <f>F187</f>
        <v>14.57</v>
      </c>
      <c r="G186" s="58"/>
    </row>
    <row r="187" spans="1:7" ht="24" customHeight="1" x14ac:dyDescent="0.25">
      <c r="A187" s="42"/>
      <c r="B187" s="43"/>
      <c r="C187" s="44">
        <v>3212</v>
      </c>
      <c r="D187" s="26" t="s">
        <v>80</v>
      </c>
      <c r="E187" s="58"/>
      <c r="F187" s="58">
        <v>14.57</v>
      </c>
      <c r="G187" s="73"/>
    </row>
    <row r="188" spans="1:7" ht="20.100000000000001" customHeight="1" x14ac:dyDescent="0.25">
      <c r="A188" s="42"/>
      <c r="B188" s="43">
        <v>322</v>
      </c>
      <c r="C188" s="44"/>
      <c r="D188" s="26" t="s">
        <v>84</v>
      </c>
      <c r="E188" s="59"/>
      <c r="F188" s="59">
        <v>0</v>
      </c>
      <c r="G188" s="58"/>
    </row>
    <row r="189" spans="1:7" ht="20.100000000000001" customHeight="1" x14ac:dyDescent="0.25">
      <c r="A189" s="42"/>
      <c r="B189" s="43"/>
      <c r="C189" s="44">
        <v>3211</v>
      </c>
      <c r="D189" s="26" t="s">
        <v>99</v>
      </c>
      <c r="E189" s="59"/>
      <c r="F189" s="59">
        <v>0</v>
      </c>
      <c r="G189" s="73"/>
    </row>
    <row r="190" spans="1:7" ht="20.100000000000001" customHeight="1" x14ac:dyDescent="0.25">
      <c r="A190" s="42"/>
      <c r="B190" s="43"/>
      <c r="C190" s="44">
        <v>3222</v>
      </c>
      <c r="D190" s="26" t="s">
        <v>60</v>
      </c>
      <c r="E190" s="59"/>
      <c r="F190" s="59">
        <v>0</v>
      </c>
      <c r="G190" s="73"/>
    </row>
    <row r="191" spans="1:7" ht="20.100000000000001" customHeight="1" x14ac:dyDescent="0.25">
      <c r="A191" s="42"/>
      <c r="B191" s="43"/>
      <c r="C191" s="44">
        <v>3223</v>
      </c>
      <c r="D191" s="26" t="s">
        <v>61</v>
      </c>
      <c r="E191" s="59"/>
      <c r="F191" s="59">
        <v>0</v>
      </c>
      <c r="G191" s="73"/>
    </row>
    <row r="192" spans="1:7" ht="20.100000000000001" customHeight="1" x14ac:dyDescent="0.25">
      <c r="A192" s="64"/>
      <c r="B192" s="65">
        <v>323</v>
      </c>
      <c r="C192" s="66"/>
      <c r="D192" s="27" t="s">
        <v>97</v>
      </c>
      <c r="E192" s="73"/>
      <c r="F192" s="73">
        <f>F193</f>
        <v>770.04</v>
      </c>
      <c r="G192" s="73"/>
    </row>
    <row r="193" spans="1:7" ht="20.100000000000001" customHeight="1" x14ac:dyDescent="0.25">
      <c r="A193" s="42"/>
      <c r="B193" s="43"/>
      <c r="C193" s="44">
        <v>3233</v>
      </c>
      <c r="D193" s="26" t="s">
        <v>243</v>
      </c>
      <c r="E193" s="58"/>
      <c r="F193" s="58">
        <v>770.04</v>
      </c>
      <c r="G193" s="73"/>
    </row>
    <row r="194" spans="1:7" ht="30" customHeight="1" x14ac:dyDescent="0.25">
      <c r="A194" s="204">
        <v>4</v>
      </c>
      <c r="B194" s="205"/>
      <c r="C194" s="206"/>
      <c r="D194" s="153" t="s">
        <v>238</v>
      </c>
      <c r="E194" s="154">
        <f>E195</f>
        <v>2367.5</v>
      </c>
      <c r="F194" s="154">
        <f>F195</f>
        <v>2000</v>
      </c>
      <c r="G194" s="154">
        <f t="shared" si="12"/>
        <v>84.477296726504747</v>
      </c>
    </row>
    <row r="195" spans="1:7" ht="24.75" customHeight="1" x14ac:dyDescent="0.25">
      <c r="A195" s="47"/>
      <c r="B195" s="48">
        <v>42</v>
      </c>
      <c r="C195" s="27"/>
      <c r="D195" s="27" t="s">
        <v>32</v>
      </c>
      <c r="E195" s="73">
        <v>2367.5</v>
      </c>
      <c r="F195" s="73">
        <f>F196</f>
        <v>2000</v>
      </c>
      <c r="G195" s="73">
        <f t="shared" si="12"/>
        <v>84.477296726504747</v>
      </c>
    </row>
    <row r="196" spans="1:7" ht="20.100000000000001" customHeight="1" x14ac:dyDescent="0.25">
      <c r="A196" s="64"/>
      <c r="B196" s="65">
        <v>422</v>
      </c>
      <c r="C196" s="66"/>
      <c r="D196" s="27" t="s">
        <v>77</v>
      </c>
      <c r="E196" s="70"/>
      <c r="F196" s="70">
        <f>F197</f>
        <v>2000</v>
      </c>
      <c r="G196" s="73"/>
    </row>
    <row r="197" spans="1:7" ht="20.100000000000001" customHeight="1" x14ac:dyDescent="0.25">
      <c r="A197" s="64"/>
      <c r="B197" s="45"/>
      <c r="C197" s="26">
        <v>4224</v>
      </c>
      <c r="D197" s="26" t="s">
        <v>57</v>
      </c>
      <c r="E197" s="59"/>
      <c r="F197" s="59">
        <v>2000</v>
      </c>
      <c r="G197" s="73"/>
    </row>
    <row r="198" spans="1:7" ht="20.100000000000001" customHeight="1" x14ac:dyDescent="0.25">
      <c r="A198" s="201" t="s">
        <v>86</v>
      </c>
      <c r="B198" s="202"/>
      <c r="C198" s="203"/>
      <c r="D198" s="60" t="s">
        <v>40</v>
      </c>
      <c r="E198" s="61">
        <f>E199+E208</f>
        <v>11000</v>
      </c>
      <c r="F198" s="61">
        <f>F199+F208</f>
        <v>13480.5</v>
      </c>
      <c r="G198" s="61">
        <f t="shared" si="12"/>
        <v>122.55</v>
      </c>
    </row>
    <row r="199" spans="1:7" ht="20.100000000000001" customHeight="1" x14ac:dyDescent="0.25">
      <c r="A199" s="204">
        <v>3</v>
      </c>
      <c r="B199" s="205"/>
      <c r="C199" s="206"/>
      <c r="D199" s="153" t="s">
        <v>12</v>
      </c>
      <c r="E199" s="154">
        <f>E200</f>
        <v>2000</v>
      </c>
      <c r="F199" s="154">
        <f>F200</f>
        <v>3113.3599999999997</v>
      </c>
      <c r="G199" s="154">
        <f t="shared" si="12"/>
        <v>155.66799999999998</v>
      </c>
    </row>
    <row r="200" spans="1:7" ht="20.100000000000001" customHeight="1" x14ac:dyDescent="0.25">
      <c r="A200" s="47"/>
      <c r="B200" s="48">
        <v>32</v>
      </c>
      <c r="C200" s="27"/>
      <c r="D200" s="27" t="s">
        <v>25</v>
      </c>
      <c r="E200" s="73">
        <v>2000</v>
      </c>
      <c r="F200" s="73">
        <f>F201+F205+F203</f>
        <v>3113.3599999999997</v>
      </c>
      <c r="G200" s="73">
        <f t="shared" si="12"/>
        <v>155.66799999999998</v>
      </c>
    </row>
    <row r="201" spans="1:7" ht="20.100000000000001" customHeight="1" x14ac:dyDescent="0.25">
      <c r="A201" s="64"/>
      <c r="B201" s="65">
        <v>322</v>
      </c>
      <c r="C201" s="66"/>
      <c r="D201" s="27" t="s">
        <v>84</v>
      </c>
      <c r="E201" s="73"/>
      <c r="F201" s="73">
        <f>F202</f>
        <v>1213.3599999999999</v>
      </c>
      <c r="G201" s="73"/>
    </row>
    <row r="202" spans="1:7" ht="20.100000000000001" customHeight="1" x14ac:dyDescent="0.25">
      <c r="A202" s="42"/>
      <c r="B202" s="43"/>
      <c r="C202" s="44">
        <v>3225</v>
      </c>
      <c r="D202" s="26" t="s">
        <v>62</v>
      </c>
      <c r="E202" s="58"/>
      <c r="F202" s="58">
        <v>1213.3599999999999</v>
      </c>
      <c r="G202" s="73"/>
    </row>
    <row r="203" spans="1:7" ht="20.100000000000001" customHeight="1" x14ac:dyDescent="0.25">
      <c r="A203" s="64"/>
      <c r="B203" s="65">
        <v>322</v>
      </c>
      <c r="C203" s="66"/>
      <c r="D203" s="27" t="s">
        <v>133</v>
      </c>
      <c r="E203" s="73"/>
      <c r="F203" s="73">
        <f>F204</f>
        <v>1000</v>
      </c>
      <c r="G203" s="73"/>
    </row>
    <row r="204" spans="1:7" ht="20.100000000000001" customHeight="1" x14ac:dyDescent="0.25">
      <c r="A204" s="42"/>
      <c r="B204" s="43"/>
      <c r="C204" s="44">
        <v>3227</v>
      </c>
      <c r="D204" s="26" t="s">
        <v>133</v>
      </c>
      <c r="E204" s="58"/>
      <c r="F204" s="58">
        <v>1000</v>
      </c>
      <c r="G204" s="73"/>
    </row>
    <row r="205" spans="1:7" ht="29.25" customHeight="1" x14ac:dyDescent="0.25">
      <c r="A205" s="64"/>
      <c r="B205" s="65">
        <v>329</v>
      </c>
      <c r="C205" s="66"/>
      <c r="D205" s="27" t="s">
        <v>73</v>
      </c>
      <c r="E205" s="130"/>
      <c r="F205" s="130">
        <f>F207+F206</f>
        <v>900</v>
      </c>
      <c r="G205" s="73"/>
    </row>
    <row r="206" spans="1:7" ht="20.100000000000001" customHeight="1" x14ac:dyDescent="0.25">
      <c r="A206" s="64"/>
      <c r="B206" s="43"/>
      <c r="C206" s="44">
        <v>3293</v>
      </c>
      <c r="D206" s="26" t="s">
        <v>105</v>
      </c>
      <c r="E206" s="155"/>
      <c r="F206" s="155">
        <v>900</v>
      </c>
      <c r="G206" s="73"/>
    </row>
    <row r="207" spans="1:7" ht="20.100000000000001" customHeight="1" x14ac:dyDescent="0.25">
      <c r="A207" s="42"/>
      <c r="B207" s="43"/>
      <c r="C207" s="44">
        <v>3299</v>
      </c>
      <c r="D207" s="26" t="s">
        <v>73</v>
      </c>
      <c r="E207" s="58"/>
      <c r="F207" s="58">
        <v>0</v>
      </c>
      <c r="G207" s="73"/>
    </row>
    <row r="208" spans="1:7" ht="30" customHeight="1" x14ac:dyDescent="0.25">
      <c r="A208" s="204">
        <v>4</v>
      </c>
      <c r="B208" s="205"/>
      <c r="C208" s="206"/>
      <c r="D208" s="153" t="s">
        <v>238</v>
      </c>
      <c r="E208" s="154">
        <f>E209+E212+E222</f>
        <v>9000</v>
      </c>
      <c r="F208" s="154">
        <f>F209</f>
        <v>10367.14</v>
      </c>
      <c r="G208" s="154">
        <f t="shared" ref="G208:G216" si="14">F208/E208*100</f>
        <v>115.19044444444444</v>
      </c>
    </row>
    <row r="209" spans="1:7" ht="28.5" customHeight="1" x14ac:dyDescent="0.25">
      <c r="A209" s="64">
        <v>42</v>
      </c>
      <c r="B209" s="65"/>
      <c r="C209" s="66"/>
      <c r="D209" s="27" t="s">
        <v>32</v>
      </c>
      <c r="E209" s="70">
        <v>9000</v>
      </c>
      <c r="F209" s="70">
        <f>F210</f>
        <v>10367.14</v>
      </c>
      <c r="G209" s="73">
        <f t="shared" si="14"/>
        <v>115.19044444444444</v>
      </c>
    </row>
    <row r="210" spans="1:7" ht="20.100000000000001" customHeight="1" x14ac:dyDescent="0.25">
      <c r="A210" s="64"/>
      <c r="B210" s="65">
        <v>422</v>
      </c>
      <c r="C210" s="66"/>
      <c r="D210" s="27" t="s">
        <v>77</v>
      </c>
      <c r="E210" s="70"/>
      <c r="F210" s="70">
        <f>SUM(F211:F213)</f>
        <v>10367.14</v>
      </c>
      <c r="G210" s="73"/>
    </row>
    <row r="211" spans="1:7" ht="20.100000000000001" customHeight="1" x14ac:dyDescent="0.25">
      <c r="A211" s="64"/>
      <c r="B211" s="45"/>
      <c r="C211" s="26">
        <v>4221</v>
      </c>
      <c r="D211" s="26" t="s">
        <v>55</v>
      </c>
      <c r="E211" s="59"/>
      <c r="F211" s="59">
        <v>2509.59</v>
      </c>
      <c r="G211" s="73"/>
    </row>
    <row r="212" spans="1:7" ht="20.100000000000001" customHeight="1" x14ac:dyDescent="0.25">
      <c r="A212" s="45"/>
      <c r="B212" s="125"/>
      <c r="C212" s="126">
        <v>4222</v>
      </c>
      <c r="D212" s="127" t="s">
        <v>56</v>
      </c>
      <c r="E212" s="127"/>
      <c r="F212" s="156">
        <v>270</v>
      </c>
      <c r="G212" s="73"/>
    </row>
    <row r="213" spans="1:7" ht="20.100000000000001" customHeight="1" x14ac:dyDescent="0.25">
      <c r="A213" s="45"/>
      <c r="B213" s="131"/>
      <c r="C213" s="126">
        <v>4224</v>
      </c>
      <c r="D213" s="132" t="s">
        <v>57</v>
      </c>
      <c r="E213" s="127"/>
      <c r="F213" s="127">
        <v>7587.55</v>
      </c>
      <c r="G213" s="73"/>
    </row>
    <row r="214" spans="1:7" ht="33.75" customHeight="1" x14ac:dyDescent="0.25">
      <c r="A214" s="201" t="s">
        <v>110</v>
      </c>
      <c r="B214" s="202"/>
      <c r="C214" s="203"/>
      <c r="D214" s="60" t="s">
        <v>210</v>
      </c>
      <c r="E214" s="74">
        <f t="shared" ref="E214:F214" si="15">E216</f>
        <v>35000</v>
      </c>
      <c r="F214" s="74">
        <f t="shared" si="15"/>
        <v>32830.67</v>
      </c>
      <c r="G214" s="74">
        <f t="shared" si="14"/>
        <v>93.80191428571429</v>
      </c>
    </row>
    <row r="215" spans="1:7" ht="20.100000000000001" customHeight="1" x14ac:dyDescent="0.25">
      <c r="A215" s="204">
        <v>3</v>
      </c>
      <c r="B215" s="205"/>
      <c r="C215" s="206"/>
      <c r="D215" s="153" t="s">
        <v>12</v>
      </c>
      <c r="E215" s="154">
        <f>E216+E223</f>
        <v>35000</v>
      </c>
      <c r="F215" s="154">
        <f>F216+F223</f>
        <v>32830.67</v>
      </c>
      <c r="G215" s="154">
        <f t="shared" si="14"/>
        <v>93.80191428571429</v>
      </c>
    </row>
    <row r="216" spans="1:7" ht="36" customHeight="1" x14ac:dyDescent="0.25">
      <c r="A216" s="56">
        <v>32</v>
      </c>
      <c r="B216" s="57"/>
      <c r="C216" s="27"/>
      <c r="D216" s="27" t="s">
        <v>25</v>
      </c>
      <c r="E216" s="70">
        <v>35000</v>
      </c>
      <c r="F216" s="70">
        <f>F220+F217+F224</f>
        <v>32830.67</v>
      </c>
      <c r="G216" s="73">
        <f t="shared" si="14"/>
        <v>93.80191428571429</v>
      </c>
    </row>
    <row r="217" spans="1:7" ht="24" customHeight="1" x14ac:dyDescent="0.25">
      <c r="A217" s="47"/>
      <c r="B217" s="48">
        <v>322</v>
      </c>
      <c r="C217" s="27"/>
      <c r="D217" s="27" t="s">
        <v>84</v>
      </c>
      <c r="E217" s="70"/>
      <c r="F217" s="70">
        <f>F219</f>
        <v>324.67</v>
      </c>
      <c r="G217" s="73"/>
    </row>
    <row r="218" spans="1:7" ht="27" customHeight="1" x14ac:dyDescent="0.25">
      <c r="A218" s="40"/>
      <c r="B218" s="41"/>
      <c r="C218" s="26">
        <v>3221</v>
      </c>
      <c r="D218" s="26" t="s">
        <v>85</v>
      </c>
      <c r="E218" s="59"/>
      <c r="F218" s="59">
        <v>0</v>
      </c>
      <c r="G218" s="73"/>
    </row>
    <row r="219" spans="1:7" ht="24" customHeight="1" x14ac:dyDescent="0.25">
      <c r="A219" s="40"/>
      <c r="B219" s="41"/>
      <c r="C219" s="26">
        <v>3224</v>
      </c>
      <c r="D219" s="26" t="s">
        <v>109</v>
      </c>
      <c r="E219" s="59"/>
      <c r="F219" s="59">
        <v>324.67</v>
      </c>
      <c r="G219" s="73"/>
    </row>
    <row r="220" spans="1:7" ht="20.100000000000001" customHeight="1" x14ac:dyDescent="0.25">
      <c r="A220" s="47"/>
      <c r="B220" s="48">
        <v>323</v>
      </c>
      <c r="C220" s="27"/>
      <c r="D220" s="27" t="s">
        <v>97</v>
      </c>
      <c r="E220" s="70"/>
      <c r="F220" s="70">
        <f>F221</f>
        <v>24207.599999999999</v>
      </c>
      <c r="G220" s="73"/>
    </row>
    <row r="221" spans="1:7" ht="18.75" customHeight="1" x14ac:dyDescent="0.25">
      <c r="A221" s="45"/>
      <c r="B221" s="46"/>
      <c r="C221" s="26">
        <v>3232</v>
      </c>
      <c r="D221" s="26" t="s">
        <v>108</v>
      </c>
      <c r="E221" s="59"/>
      <c r="F221" s="59">
        <v>24207.599999999999</v>
      </c>
      <c r="G221" s="73"/>
    </row>
    <row r="222" spans="1:7" ht="18.75" customHeight="1" x14ac:dyDescent="0.25">
      <c r="A222" s="45"/>
      <c r="B222" s="46"/>
      <c r="C222" s="26">
        <v>3234</v>
      </c>
      <c r="D222" s="26" t="s">
        <v>64</v>
      </c>
      <c r="E222" s="59"/>
      <c r="F222" s="59">
        <v>0</v>
      </c>
      <c r="G222" s="73"/>
    </row>
    <row r="223" spans="1:7" ht="20.100000000000001" customHeight="1" x14ac:dyDescent="0.25">
      <c r="A223" s="45"/>
      <c r="B223" s="46"/>
      <c r="C223" s="26">
        <v>3239</v>
      </c>
      <c r="D223" s="26" t="s">
        <v>68</v>
      </c>
      <c r="E223" s="59"/>
      <c r="F223" s="59">
        <v>0</v>
      </c>
      <c r="G223" s="73"/>
    </row>
    <row r="224" spans="1:7" s="151" customFormat="1" ht="26.25" customHeight="1" x14ac:dyDescent="0.25">
      <c r="A224" s="64"/>
      <c r="B224" s="65">
        <v>329</v>
      </c>
      <c r="C224" s="66"/>
      <c r="D224" s="27" t="s">
        <v>73</v>
      </c>
      <c r="E224" s="73"/>
      <c r="F224" s="73">
        <f>F225</f>
        <v>8298.4</v>
      </c>
      <c r="G224" s="73"/>
    </row>
    <row r="225" spans="1:7" ht="20.25" customHeight="1" x14ac:dyDescent="0.25">
      <c r="A225" s="42"/>
      <c r="B225" s="43"/>
      <c r="C225" s="44">
        <v>3299</v>
      </c>
      <c r="D225" s="26" t="s">
        <v>73</v>
      </c>
      <c r="E225" s="58"/>
      <c r="F225" s="58">
        <v>8298.4</v>
      </c>
      <c r="G225" s="73"/>
    </row>
    <row r="230" spans="1:7" x14ac:dyDescent="0.25">
      <c r="F230" s="95" t="s">
        <v>143</v>
      </c>
      <c r="G230" s="160"/>
    </row>
    <row r="231" spans="1:7" x14ac:dyDescent="0.25">
      <c r="E231" s="95"/>
      <c r="F231" s="95" t="s">
        <v>142</v>
      </c>
      <c r="G231" s="160"/>
    </row>
    <row r="232" spans="1:7" x14ac:dyDescent="0.25">
      <c r="E232" s="95"/>
      <c r="F232" s="95" t="s">
        <v>141</v>
      </c>
      <c r="G232" s="160"/>
    </row>
    <row r="233" spans="1:7" x14ac:dyDescent="0.25">
      <c r="E233" s="95"/>
    </row>
  </sheetData>
  <mergeCells count="36">
    <mergeCell ref="A215:C215"/>
    <mergeCell ref="A208:C208"/>
    <mergeCell ref="A82:C82"/>
    <mergeCell ref="A136:C136"/>
    <mergeCell ref="A155:C155"/>
    <mergeCell ref="A86:C86"/>
    <mergeCell ref="A198:C198"/>
    <mergeCell ref="A199:C199"/>
    <mergeCell ref="A214:C214"/>
    <mergeCell ref="A176:C176"/>
    <mergeCell ref="A194:C194"/>
    <mergeCell ref="A158:C158"/>
    <mergeCell ref="A159:C159"/>
    <mergeCell ref="A160:C160"/>
    <mergeCell ref="A177:C177"/>
    <mergeCell ref="A87:C87"/>
    <mergeCell ref="A96:C96"/>
    <mergeCell ref="A24:C24"/>
    <mergeCell ref="A25:C25"/>
    <mergeCell ref="A26:C26"/>
    <mergeCell ref="A53:C53"/>
    <mergeCell ref="A85:C85"/>
    <mergeCell ref="A34:C34"/>
    <mergeCell ref="A55:C55"/>
    <mergeCell ref="A8:C8"/>
    <mergeCell ref="A9:C9"/>
    <mergeCell ref="A10:C10"/>
    <mergeCell ref="A15:C15"/>
    <mergeCell ref="A54:C54"/>
    <mergeCell ref="A20:C20"/>
    <mergeCell ref="A21:C21"/>
    <mergeCell ref="A1:G1"/>
    <mergeCell ref="A5:C5"/>
    <mergeCell ref="A6:C6"/>
    <mergeCell ref="A7:C7"/>
    <mergeCell ref="A3:G3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rashoda-ekon.k</vt:lpstr>
      <vt:lpstr>Račun financiranja prema ek.kla</vt:lpstr>
      <vt:lpstr>Rashodi prema funkcijskoj kl</vt:lpstr>
      <vt:lpstr>Račun financiranja prema izvori</vt:lpstr>
      <vt:lpstr>Rashodi prema izvorima finan</vt:lpstr>
      <vt:lpstr>POSEBNI DIO</vt:lpstr>
      <vt:lpstr>' Račun prihoda i rashoda-ekon.k'!Podrucje_ispisa</vt:lpstr>
      <vt:lpstr>'POSEBNI DIO'!Podrucje_ispisa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2026-03-30T06:21:49Z</cp:lastPrinted>
  <dcterms:created xsi:type="dcterms:W3CDTF">2022-08-12T12:51:27Z</dcterms:created>
  <dcterms:modified xsi:type="dcterms:W3CDTF">2026-03-30T06:21:50Z</dcterms:modified>
</cp:coreProperties>
</file>